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conapofa1-my.sharepoint.com/personal/adiaz_conapofa_gob_do/Documents/Desktop/KMS AUTO 22/AÑO 2023/INFORMES TRIMESTRALES 2023/TERCER TRIMESTRE 2023/"/>
    </mc:Choice>
  </mc:AlternateContent>
  <xr:revisionPtr revIDLastSave="87" documentId="13_ncr:1_{75C50859-6986-4DF3-9B35-C88B14EE52B5}" xr6:coauthVersionLast="47" xr6:coauthVersionMax="47" xr10:uidLastSave="{9CCCB307-5312-4F92-BE8D-4F897988E7A9}"/>
  <bookViews>
    <workbookView xWindow="-120" yWindow="-120" windowWidth="20730" windowHeight="11160" activeTab="2" xr2:uid="{00000000-000D-0000-FFFF-FFFF00000000}"/>
  </bookViews>
  <sheets>
    <sheet name="Producto 02" sheetId="1" r:id="rId1"/>
    <sheet name="Producto 03" sheetId="2" r:id="rId2"/>
    <sheet name="Producto 04" sheetId="3" r:id="rId3"/>
    <sheet name="Producto 05"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2" l="1"/>
  <c r="L58" i="1"/>
  <c r="I24" i="3" l="1"/>
  <c r="I28" i="1"/>
  <c r="J30" i="1" l="1"/>
  <c r="I30" i="2"/>
  <c r="I30" i="4"/>
  <c r="J31" i="2" l="1"/>
  <c r="J30" i="2"/>
  <c r="J29" i="2"/>
  <c r="J28" i="2"/>
  <c r="J29" i="1" l="1"/>
  <c r="I31" i="1"/>
  <c r="I29" i="4"/>
  <c r="I24" i="4"/>
  <c r="I24" i="1"/>
  <c r="I24" i="2"/>
  <c r="I29" i="2"/>
  <c r="J28" i="1" l="1"/>
  <c r="I31" i="4" l="1"/>
  <c r="J31" i="4"/>
  <c r="J30" i="4"/>
  <c r="J29" i="4"/>
  <c r="J28" i="4"/>
  <c r="I29" i="1"/>
  <c r="J31" i="1"/>
  <c r="J28" i="3"/>
  <c r="J31" i="3"/>
  <c r="J30" i="3"/>
  <c r="J29" i="3"/>
  <c r="I31" i="3" l="1"/>
  <c r="I30" i="3"/>
  <c r="I29" i="3"/>
  <c r="I28" i="3"/>
  <c r="M28" i="1" l="1"/>
  <c r="M27" i="1"/>
  <c r="M30" i="1"/>
  <c r="C15" i="4"/>
  <c r="C14" i="4"/>
  <c r="C15" i="3"/>
  <c r="C14" i="3"/>
  <c r="C15" i="2"/>
  <c r="C14" i="2"/>
  <c r="I28" i="4" l="1"/>
  <c r="I30" i="1"/>
  <c r="M31" i="1"/>
  <c r="I28" i="2"/>
  <c r="C15" i="1"/>
  <c r="C14" i="1"/>
</calcChain>
</file>

<file path=xl/sharedStrings.xml><?xml version="1.0" encoding="utf-8"?>
<sst xmlns="http://schemas.openxmlformats.org/spreadsheetml/2006/main" count="312" uniqueCount="92">
  <si>
    <t>Código</t>
  </si>
  <si>
    <t>Documento Relacionado</t>
  </si>
  <si>
    <t>Fecha Versión</t>
  </si>
  <si>
    <t>Versión</t>
  </si>
  <si>
    <t>I.I - Completar los datos requeridos sobre la institución</t>
  </si>
  <si>
    <t>Capítulo</t>
  </si>
  <si>
    <t>Subcapítulo</t>
  </si>
  <si>
    <t>01</t>
  </si>
  <si>
    <t>Unidad Ejecutora</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</si>
  <si>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</si>
  <si>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</si>
  <si>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</si>
  <si>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</si>
  <si>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</si>
  <si>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</si>
  <si>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</si>
  <si>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</si>
  <si>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</si>
  <si>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</si>
  <si>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</si>
  <si>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</si>
  <si>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</si>
  <si>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</si>
  <si>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</si>
  <si>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</si>
  <si>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</si>
  <si>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</si>
  <si>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</si>
  <si>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</si>
  <si>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</si>
  <si>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</si>
  <si>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</si>
  <si>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</si>
  <si>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</si>
  <si>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</si>
  <si>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</si>
  <si>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</si>
  <si>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</si>
  <si>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</si>
  <si>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</si>
  <si>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</si>
  <si>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</si>
  <si>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</si>
  <si>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</si>
  <si>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</si>
  <si>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</si>
  <si>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</si>
  <si>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</si>
  <si>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</si>
  <si>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</si>
  <si>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5103</t>
  </si>
  <si>
    <t>0001</t>
  </si>
  <si>
    <t>CONSEJO NACIONAL DE POBLACION Y FAMILIA</t>
  </si>
  <si>
    <t>DESARROLLO SOCIAL</t>
  </si>
  <si>
    <t>2.2.1</t>
  </si>
  <si>
    <t>11 - Investigación, planificación y asesoría de la población y familia.</t>
  </si>
  <si>
    <t>Porcentaje de personas capacitadas y sensibilizadas</t>
  </si>
  <si>
    <r>
      <rPr>
        <b/>
        <sz val="9"/>
        <rFont val="Calibri"/>
        <family val="2"/>
      </rPr>
      <t>7329.</t>
    </r>
    <r>
      <rPr>
        <sz val="9"/>
        <rFont val="Calibri"/>
        <family val="2"/>
      </rPr>
      <t xml:space="preserve"> Personas capacitadas y sensibilizada de provincias en condiciones de pobreza sobre prevención y orienación en salud sexual y reproductiva.</t>
    </r>
  </si>
  <si>
    <t>Porcentaje de hombre y mujeres sensibilizados</t>
  </si>
  <si>
    <t>Porcentajes de personas capacitadas</t>
  </si>
  <si>
    <t>Números de informes elaborados</t>
  </si>
  <si>
    <t>7329. Personas capacitadas y sensibilizada de provincias en condiciones de pobreza sobre prevención y orientación en salud sexual y reproductiva.</t>
  </si>
  <si>
    <t>7331. Personas reciben talleres de capacitación para promover los valores, mediante orientaciones educativa.</t>
  </si>
  <si>
    <r>
      <rPr>
        <b/>
        <sz val="9"/>
        <rFont val="Calibri"/>
        <family val="2"/>
      </rPr>
      <t>7331.</t>
    </r>
    <r>
      <rPr>
        <sz val="9"/>
        <rFont val="Calibri"/>
        <family val="2"/>
      </rPr>
      <t xml:space="preserve"> Personas reciben talleres de capacitación para promover los valores, mediante orientaciones educativa.</t>
    </r>
  </si>
  <si>
    <r>
      <rPr>
        <b/>
        <sz val="9"/>
        <rFont val="Calibri"/>
        <family val="2"/>
      </rPr>
      <t>7332.</t>
    </r>
    <r>
      <rPr>
        <sz val="9"/>
        <rFont val="Calibri"/>
        <family val="2"/>
      </rPr>
      <t xml:space="preserve"> Instituciones Gubernamentales, Provinciales, Municipales y de Gobiernos Locales con investigaciones sociodemográficasy de salud para mejorar el nivel de la planificación pobolacional y de familia.</t>
    </r>
  </si>
  <si>
    <t xml:space="preserve">                                   </t>
  </si>
  <si>
    <t>Obtener información de la población capacitada a fin de determinar el nivel sociodemografico y nivel de conocimiento de los temas que desarrolla la institución. Además de elaborar propuestas de investigación que generen información confiable, oportuna y necesaria para analizar  las problematicas que afectan el desarrollo de la sociedad dominicana.</t>
  </si>
  <si>
    <t>Estudiar, investigar, analizar y divulgar todos los aspectos vinculados con el crecimiento, movilidad y proyección de la población dominicana, mediante la ejecución de estudios e investigaciones, asesoría y asistencia técnica. Constituyendo así la máxima autoridad para evaluar los fenómenos demográficos.</t>
  </si>
  <si>
    <t>Ser el organismo de referencia para la ejecución y diseño de políticas de población y desarrollo en el país, con reconocimiento social.</t>
  </si>
  <si>
    <t>I -Información Institucional</t>
  </si>
  <si>
    <t>Este producto consiste en sensibilizar a la población de las provincias de mayor tasa de pobreza (Elías Piña, Bahoruco, Monte Plata, San Juan de la Maguana y El Seibo) en salud sexual y reproductiva, prevencion de embarazos en la adolescencia e infecciones de transmisión sexual (ITS), VIH y SIDA.</t>
  </si>
  <si>
    <t>7330. Hombres y mujeres sensibilizados mediante jornadas de capacitación para contribuir con la disminución de la violencia intrafamiliar, equidad e igualdad de género.</t>
  </si>
  <si>
    <t>Este producto consiste en promover la participación de niños, niñas y adolescentes, padres y madres, comunidades, instituciones y gobiernos locales como actores comprometidos en la construcción de una educación de la calidad en valores.</t>
  </si>
  <si>
    <r>
      <rPr>
        <b/>
        <sz val="9"/>
        <rFont val="Calibri"/>
        <family val="2"/>
      </rPr>
      <t>7330.</t>
    </r>
    <r>
      <rPr>
        <sz val="9"/>
        <rFont val="Calibri"/>
        <family val="2"/>
      </rPr>
      <t xml:space="preserve"> Hombres y mujeres sensibilizados mediante jornadas de capacitación para contribuir con la disminución de la violencia intrafamiliar, equidad e igualdad de género.</t>
    </r>
  </si>
  <si>
    <t>Aumentar a un 53% en el 2023 las personas capacitadas, sensibilizadas e informadas mediante jornadas  y talleres de capacitación para estudiar, investigar y evaluar los aspectos demográficos más relevantes de la República en todas sus dimensiones y contextos, en comparación al 45% presentado en el 2022</t>
  </si>
  <si>
    <t>Aumentar a un 53% en el 2023 las personas capacitadas, sensibilizadas e informadas mediante jornadas  y talleres de capacitación para estudiar, investigar y evaluar los aspectos demográficos más relevantes de la República en todas sus dimensiones y contextos, en comparación al 45% presentado en el 2022.</t>
  </si>
  <si>
    <t>Este programa abarca todas las acciones de planificación poblacional y de familia  mediante jornadas  y talleres de capacitación para estudiar, investigar, analizar y divulgar todo lo relacionado con el crecimiento, movilidad y proyección poblacional del país en consonancia con los objetivos de la Estrategia Nacional de Desarrollo.</t>
  </si>
  <si>
    <t>Población Dominicana, población dominicana en situación de pobreza y la familia.</t>
  </si>
  <si>
    <t>Este producto consiste en contribuir con la disminución de la violencia intrafamiliar y de género, mediante acuerdos interinstitucionales con atención a los segmentos poblacionales más vulnerables.</t>
  </si>
  <si>
    <t>7332. Instituciones Gubernamentales, Provinciales, Municipales y de Gobiernos Locales con investigaciones sociodemográficasy de salud para mejorar el nivel de la planificación poblacional y de familia.</t>
  </si>
  <si>
    <t>Informe de Evaluación Tercer Trimestre de las Metas Físicas-Financieras 2023</t>
  </si>
  <si>
    <t>Para este producto se programó capacitar un 4% personas durante el trimestre julio-septiembre del año 2023, esta meta fisica fue lograda con una ejecución de un 6% que corresponde a 948 personas capacitadas para un avance físico de un 150% de la programación para el tercer trimestre, con un avance financiero trimestral del 64.06%, donde se orientaron y sensibilizaron personas de ambos sexos: 401 masculinos y 547 femeninos.  Estas actividades se realizaron en cuatro (4) Centros Educativos y dos (2) centros de salud  en las provincias: El Seibo,Monte Plata y El Gran Santo Domingo (Oeste).</t>
  </si>
  <si>
    <r>
      <rPr>
        <sz val="11"/>
        <rFont val="Calibri"/>
        <family val="2"/>
        <scheme val="minor"/>
      </rPr>
      <t>Este producto presenta un desvío significativo en lo financiero con un avance del 64.06%, porque los pagos de las actividades ejecutadas durante el trimestre julio-septiembre 2023,</t>
    </r>
    <r>
      <rPr>
        <sz val="11"/>
        <color rgb="FFFF0000"/>
        <rFont val="Calibri"/>
        <family val="2"/>
        <scheme val="minor"/>
      </rPr>
      <t xml:space="preserve"> no se reflejó en el Sistema de Información de la Gestión Financiera (SIGEF), debido que el clasificador funcional de la estructura programática aprobada  por errores humanos cometidos no fue actualizada en el Sistema de Administración de Servidores Públicos (SASP) razón por la cual el expediente de viáticos y Dietas cargado al SIGEF, arrojo error en la partida del gasto registrada en el archivo, por ende el gasto del mismo se reflejará en el segundo trimestre del año en curso, ya  que fue  devuelto para su subsanación. Ver (</t>
    </r>
    <r>
      <rPr>
        <b/>
        <sz val="11"/>
        <color rgb="FFFF0000"/>
        <rFont val="Calibri"/>
        <family val="2"/>
        <scheme val="minor"/>
      </rPr>
      <t>ACTO ADMINISTRATIVO).</t>
    </r>
  </si>
  <si>
    <t>El incremento en este producto correspondiente a las metas físicas, es debido al número de personas capacitadas en varias provincias  del país y el Gran Santo Domingo.</t>
  </si>
  <si>
    <t>Para este producto se programó 5 jornadas para el trimestre julio-septiembre del año 2023, cuya ejecución fue de 4 jornadas para un porcentaje de 80% de la meta física programada. Se orientaron y sensibilizaron a 211 participantes de ambos sexos: 87 masculinos y 124 femeninas, para un estrato poblacional de 11 a 51 años. Estas capacitaciones estuvieron dirigidas a adultos y adolescentes de centros educativos y de salud.</t>
  </si>
  <si>
    <r>
      <rPr>
        <sz val="11"/>
        <rFont val="Calibri"/>
        <family val="2"/>
        <scheme val="minor"/>
      </rPr>
      <t xml:space="preserve">Este producto presenta un desvío significativo en lo financiero para un 34.72%, porque los pagos de las actividades ejecutadas durante el trimestre julio-septiembre 2023 </t>
    </r>
    <r>
      <rPr>
        <sz val="11"/>
        <color rgb="FFFF0000"/>
        <rFont val="Calibri"/>
        <family val="2"/>
        <scheme val="minor"/>
      </rPr>
      <t xml:space="preserve">se reflejará en el Sistema de Información de la Gestión Financiera (SIGEF) durante el segundo trimestre del año en curso, ya que el 99% de las solicitudes y ejecución de las metas fisicas se realizaron en el Gran Santo Domingo (Este, Oeste y Norte) y el Distrito Nacional por lo que no hubo gasto significativo. </t>
    </r>
  </si>
  <si>
    <t>Para este producto se programó una población de un 3% durante el trimestre julio-septiembre del año 2023, cuya ejecución fue de 3%, para un avance físico por encima del 100%  de la meta programada. La población capacitada fue de 313 personas de ambos sexos: 144 masculinos y 169 femeninas, para un estrato poblacional de 11 a 77 años de edad.</t>
  </si>
  <si>
    <r>
      <rPr>
        <sz val="11"/>
        <rFont val="Calibri"/>
        <family val="2"/>
        <scheme val="minor"/>
      </rPr>
      <t>El producto presenta un desvío significativo en lo financiero con un avance de un 32.11%, porque los pagos de las actividades ejecutadas durante el trimestre julio-septiembre 2023,</t>
    </r>
    <r>
      <rPr>
        <sz val="11"/>
        <color rgb="FFFF0000"/>
        <rFont val="Calibri"/>
        <family val="2"/>
        <scheme val="minor"/>
      </rPr>
      <t xml:space="preserve"> se reflejará en el Sistema de Información de la Gestión Financiera (SIGEF) durante el segundo trimestre del año en curso, ya que el 66% de las solicitudes y ejecución de las actividades se realizaron en el Gran Santo Domingo (Este, Oeste y Norte) y el Distrito Nacional y el restante 34% se ejectutaron en las Provincias El Seibo y La Vega.</t>
    </r>
  </si>
  <si>
    <t>El cumplimiento de este producto se debe a la cantidad de la población capacitadas en centros educativos y universidades.</t>
  </si>
  <si>
    <r>
      <t>En el Producto (05), la meta física programada es un (1) informe elaborado para el Trimestre julio-septiembre del año 2023. cuya ejecución fue de Un (1) instrumento o formulario para el levantamiento de las informaciones mediante la Encuesta</t>
    </r>
    <r>
      <rPr>
        <b/>
        <sz val="11"/>
        <rFont val="Calibri"/>
        <family val="2"/>
        <scheme val="minor"/>
      </rPr>
      <t xml:space="preserve"> “Conoce tu sector”, </t>
    </r>
    <r>
      <rPr>
        <sz val="11"/>
        <rFont val="Calibri"/>
        <family val="2"/>
        <scheme val="minor"/>
      </rPr>
      <t>en la comunidad Distrito Municipal Boyá, Provincia Monte Plata, República Dominicana.</t>
    </r>
    <r>
      <rPr>
        <b/>
        <sz val="11"/>
        <rFont val="Calibri"/>
        <family val="2"/>
        <scheme val="minor"/>
      </rPr>
      <t xml:space="preserve"> </t>
    </r>
    <r>
      <rPr>
        <sz val="11"/>
        <rFont val="Calibri"/>
        <family val="2"/>
        <scheme val="minor"/>
      </rPr>
      <t>Se encuestaron 86 familias, donde el 73% de la población encuestada eran masculinos y el 27% restante femeninas.</t>
    </r>
  </si>
  <si>
    <r>
      <rPr>
        <sz val="11"/>
        <rFont val="Calibri"/>
        <family val="2"/>
        <scheme val="minor"/>
      </rPr>
      <t>El producto presenta un desvío significativo en lo financiero con un avance de un 15.47%, porque los pagos ejecutados durante el trimestre julio-septiembre 2023</t>
    </r>
    <r>
      <rPr>
        <sz val="11"/>
        <color rgb="FFFF0000"/>
        <rFont val="Calibri"/>
        <family val="2"/>
        <scheme val="minor"/>
      </rPr>
      <t xml:space="preserve">, se reflejó en el Sistema de Información de la Gestión Financiera (SIGEF), de acuerdo  a la compra de insumos para la realización de la meta fisica asignada y la reproduccción de los instrumentos para la aplicación de la encuesta. </t>
    </r>
  </si>
  <si>
    <t>En este producto la meta fisica se cumplió, con el apoyo de líderes comunitarios en la comunidad encuestada.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</si>
</sst>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dd/mm/yyyy;@"/>
    <numFmt numFmtId="166" formatCode="[$-10409]#,##0.00;\-#,##0.00"/>
    <numFmt numFmtId="167" formatCode="[$-10409]#,##0;\-#,##0"/>
    <numFmt numFmtId="168" formatCode="0.0"/>
    <numFmt numFmtId="169" formatCode="_-* #,##0.0_-;\-* #,##0.0_-;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0"/>
      <name val="Calibri"/>
      <family val="2"/>
      <scheme val="minor"/>
    </font>
    <font>
      <sz val="12"/>
      <color rgb="FF000000"/>
      <name val="Century Gothic"/>
      <family val="2"/>
    </font>
    <font>
      <b/>
      <sz val="11"/>
      <name val="Calibri"/>
      <family val="2"/>
    </font>
    <font>
      <b/>
      <sz val="11"/>
      <color rgb="FF000000"/>
      <name val="Calibri"/>
      <family val="2"/>
    </font>
    <font>
      <sz val="11"/>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11"/>
      <color rgb="FFFF0000"/>
      <name val="Calibri"/>
      <family val="2"/>
      <scheme val="minor"/>
    </font>
    <font>
      <sz val="9"/>
      <name val="Calibri"/>
      <family val="2"/>
    </font>
    <font>
      <b/>
      <sz val="9"/>
      <name val="Calibri"/>
      <family val="2"/>
    </font>
    <font>
      <b/>
      <sz val="10"/>
      <color rgb="FFFF0014"/>
      <name val="Arial"/>
      <family val="2"/>
    </font>
    <font>
      <sz val="11"/>
      <name val="Calibri"/>
      <family val="2"/>
      <scheme val="minor"/>
    </font>
    <font>
      <sz val="12"/>
      <color theme="1"/>
      <name val="Calibri"/>
      <family val="2"/>
    </font>
    <font>
      <sz val="11"/>
      <color rgb="FF000000"/>
      <name val="Calibri"/>
      <family val="2"/>
      <scheme val="minor"/>
    </font>
    <font>
      <b/>
      <sz val="11"/>
      <color theme="1"/>
      <name val="Calibri"/>
      <family val="2"/>
    </font>
    <font>
      <b/>
      <sz val="11"/>
      <color rgb="FFFF0000"/>
      <name val="Calibri"/>
      <family val="2"/>
      <scheme val="minor"/>
    </font>
    <font>
      <sz val="9"/>
      <color theme="1"/>
      <name val="Calibri"/>
      <family val="2"/>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4" xfId="0" applyFont="1" applyBorder="1" applyAlignment="1">
      <alignment vertical="center"/>
    </xf>
    <xf numFmtId="0" fontId="2" fillId="0" borderId="14" xfId="0" applyFont="1" applyBorder="1"/>
    <xf numFmtId="0" fontId="10" fillId="7" borderId="16" xfId="0" applyFont="1" applyFill="1" applyBorder="1" applyAlignment="1">
      <alignment horizontal="center" vertical="center" wrapText="1"/>
    </xf>
    <xf numFmtId="0" fontId="11" fillId="7" borderId="16" xfId="0"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9" fillId="0" borderId="14" xfId="0" applyFont="1" applyBorder="1" applyAlignment="1">
      <alignment vertical="center" wrapText="1"/>
    </xf>
    <xf numFmtId="0" fontId="0" fillId="0" borderId="14" xfId="0" applyBorder="1"/>
    <xf numFmtId="0" fontId="16" fillId="9" borderId="28" xfId="0" applyFont="1" applyFill="1" applyBorder="1" applyAlignment="1">
      <alignment horizontal="center" vertical="center" wrapText="1" readingOrder="1"/>
    </xf>
    <xf numFmtId="0" fontId="16" fillId="9" borderId="29" xfId="0" applyFont="1" applyFill="1" applyBorder="1" applyAlignment="1">
      <alignment horizontal="center" vertical="center" wrapText="1" readingOrder="1"/>
    </xf>
    <xf numFmtId="0" fontId="16" fillId="9" borderId="30" xfId="0" applyFont="1" applyFill="1" applyBorder="1" applyAlignment="1">
      <alignment horizontal="center" vertical="center" wrapText="1" readingOrder="1"/>
    </xf>
    <xf numFmtId="0" fontId="17" fillId="0" borderId="31" xfId="0" applyFont="1" applyBorder="1" applyAlignment="1" applyProtection="1">
      <alignment vertical="top" wrapText="1"/>
      <protection locked="0"/>
    </xf>
    <xf numFmtId="166" fontId="17" fillId="0" borderId="26" xfId="0" applyNumberFormat="1" applyFont="1" applyBorder="1" applyAlignment="1" applyProtection="1">
      <alignment horizontal="center" vertical="center" wrapText="1" readingOrder="1"/>
      <protection locked="0"/>
    </xf>
    <xf numFmtId="167" fontId="17" fillId="0" borderId="26" xfId="0" applyNumberFormat="1" applyFont="1" applyBorder="1" applyAlignment="1" applyProtection="1">
      <alignment horizontal="center" vertical="center" wrapText="1"/>
      <protection locked="0"/>
    </xf>
    <xf numFmtId="10" fontId="17" fillId="8" borderId="26" xfId="2" applyNumberFormat="1" applyFont="1" applyFill="1" applyBorder="1" applyAlignment="1" applyProtection="1">
      <alignment horizontal="center" vertical="center" wrapText="1" readingOrder="1"/>
      <protection locked="0"/>
    </xf>
    <xf numFmtId="167" fontId="17" fillId="0" borderId="26" xfId="0" applyNumberFormat="1" applyFont="1" applyBorder="1" applyAlignment="1" applyProtection="1">
      <alignment horizontal="center" vertical="center" wrapText="1" readingOrder="1"/>
      <protection locked="0"/>
    </xf>
    <xf numFmtId="166" fontId="17" fillId="0" borderId="32" xfId="0" applyNumberFormat="1" applyFont="1" applyBorder="1" applyAlignment="1" applyProtection="1">
      <alignment horizontal="center" vertical="center" wrapText="1" readingOrder="1"/>
      <protection locked="0"/>
    </xf>
    <xf numFmtId="0" fontId="9" fillId="0" borderId="14" xfId="0" applyFont="1" applyBorder="1" applyAlignment="1" applyProtection="1">
      <alignment vertical="center" wrapText="1"/>
      <protection locked="0"/>
    </xf>
    <xf numFmtId="0" fontId="0" fillId="0" borderId="0" xfId="0" applyAlignment="1" applyProtection="1">
      <alignment horizontal="left" vertical="center" wrapText="1"/>
      <protection locked="0"/>
    </xf>
    <xf numFmtId="167" fontId="22" fillId="0" borderId="26" xfId="2" applyNumberFormat="1" applyFont="1" applyFill="1" applyBorder="1" applyAlignment="1" applyProtection="1">
      <alignment horizontal="center" vertical="center" wrapText="1" readingOrder="1"/>
      <protection locked="0"/>
    </xf>
    <xf numFmtId="166" fontId="22" fillId="0" borderId="26" xfId="0" applyNumberFormat="1" applyFont="1" applyBorder="1" applyAlignment="1" applyProtection="1">
      <alignment horizontal="center" vertical="center" wrapText="1" readingOrder="1"/>
      <protection locked="0"/>
    </xf>
    <xf numFmtId="10" fontId="22" fillId="8" borderId="26" xfId="2" applyNumberFormat="1" applyFont="1" applyFill="1" applyBorder="1" applyAlignment="1" applyProtection="1">
      <alignment horizontal="center" vertical="center" wrapText="1" readingOrder="1"/>
      <protection locked="0"/>
    </xf>
    <xf numFmtId="164" fontId="0" fillId="0" borderId="0" xfId="1" applyFont="1"/>
    <xf numFmtId="167" fontId="17" fillId="0" borderId="32" xfId="0" applyNumberFormat="1" applyFont="1" applyBorder="1" applyAlignment="1" applyProtection="1">
      <alignment horizontal="center" vertical="center" wrapText="1" readingOrder="1"/>
      <protection locked="0"/>
    </xf>
    <xf numFmtId="0" fontId="24" fillId="0" borderId="0" xfId="0" applyFont="1" applyAlignment="1">
      <alignment horizontal="left" vertical="center" indent="1"/>
    </xf>
    <xf numFmtId="39" fontId="0" fillId="0" borderId="0" xfId="0" applyNumberFormat="1"/>
    <xf numFmtId="0" fontId="26" fillId="0" borderId="0" xfId="0" applyFont="1" applyAlignment="1">
      <alignment vertical="center" wrapText="1"/>
    </xf>
    <xf numFmtId="0" fontId="17" fillId="0" borderId="32"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168" fontId="0" fillId="0" borderId="0" xfId="0" applyNumberFormat="1"/>
    <xf numFmtId="10" fontId="17" fillId="8" borderId="22" xfId="0" applyNumberFormat="1" applyFont="1" applyFill="1" applyBorder="1" applyAlignment="1" applyProtection="1">
      <alignment horizontal="center" vertical="center" wrapText="1" readingOrder="1"/>
      <protection locked="0"/>
    </xf>
    <xf numFmtId="169" fontId="0" fillId="0" borderId="0" xfId="1" applyNumberFormat="1" applyFont="1"/>
    <xf numFmtId="0" fontId="9" fillId="0" borderId="0" xfId="0" applyFont="1" applyAlignment="1">
      <alignment horizontal="justify" vertical="center"/>
    </xf>
    <xf numFmtId="0" fontId="27" fillId="0" borderId="0" xfId="0" applyFont="1" applyAlignment="1">
      <alignment horizontal="justify" vertical="center"/>
    </xf>
    <xf numFmtId="167" fontId="17" fillId="0" borderId="26" xfId="2" applyNumberFormat="1" applyFont="1" applyBorder="1" applyAlignment="1" applyProtection="1">
      <alignment horizontal="center" vertical="center" wrapText="1" readingOrder="1"/>
      <protection locked="0"/>
    </xf>
    <xf numFmtId="3" fontId="17" fillId="0" borderId="32" xfId="0" applyNumberFormat="1" applyFont="1" applyBorder="1" applyAlignment="1" applyProtection="1">
      <alignment horizontal="center" vertical="center" wrapText="1" readingOrder="1"/>
      <protection locked="0"/>
    </xf>
    <xf numFmtId="167" fontId="17" fillId="0" borderId="32" xfId="0" applyNumberFormat="1" applyFont="1" applyBorder="1" applyAlignment="1" applyProtection="1">
      <alignment horizontal="center" vertical="center" wrapText="1"/>
      <protection locked="0"/>
    </xf>
    <xf numFmtId="166" fontId="30" fillId="0" borderId="26" xfId="0" applyNumberFormat="1" applyFont="1" applyBorder="1" applyAlignment="1" applyProtection="1">
      <alignment horizontal="center" vertical="center" wrapText="1" readingOrder="1"/>
      <protection locked="0"/>
    </xf>
    <xf numFmtId="166" fontId="30" fillId="0" borderId="32" xfId="0" applyNumberFormat="1" applyFont="1" applyBorder="1" applyAlignment="1" applyProtection="1">
      <alignment horizontal="center" vertical="center" wrapText="1" readingOrder="1"/>
      <protection locked="0"/>
    </xf>
    <xf numFmtId="0" fontId="19" fillId="0" borderId="0" xfId="0" applyFont="1" applyAlignment="1">
      <alignment horizontal="justify" vertical="justify" wrapText="1"/>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0" fontId="7" fillId="5" borderId="15" xfId="0" applyFont="1" applyFill="1" applyBorder="1" applyAlignment="1">
      <alignment horizontal="left" vertical="center"/>
    </xf>
    <xf numFmtId="0" fontId="8" fillId="6" borderId="14"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5" xfId="0" applyFont="1" applyFill="1" applyBorder="1" applyAlignment="1">
      <alignment horizontal="left" vertical="center" wrapText="1"/>
    </xf>
    <xf numFmtId="0" fontId="21" fillId="0" borderId="0" xfId="0" applyFont="1" applyAlignment="1" applyProtection="1">
      <alignment horizontal="justify" vertical="center" wrapText="1"/>
      <protection locked="0"/>
    </xf>
    <xf numFmtId="0" fontId="21" fillId="0" borderId="15" xfId="0" applyFont="1" applyBorder="1" applyAlignment="1" applyProtection="1">
      <alignment horizontal="justify" vertical="center" wrapText="1"/>
      <protection locked="0"/>
    </xf>
    <xf numFmtId="39" fontId="13" fillId="2" borderId="25" xfId="1" applyNumberFormat="1" applyFont="1" applyFill="1" applyBorder="1" applyAlignment="1" applyProtection="1">
      <alignment horizontal="center" vertical="center" wrapText="1" readingOrder="1"/>
      <protection locked="0"/>
    </xf>
    <xf numFmtId="39" fontId="13" fillId="2" borderId="26" xfId="1" applyNumberFormat="1" applyFont="1" applyFill="1" applyBorder="1" applyAlignment="1" applyProtection="1">
      <alignment horizontal="center" vertical="center" wrapText="1" readingOrder="1"/>
      <protection locked="0"/>
    </xf>
    <xf numFmtId="39" fontId="13" fillId="2" borderId="22" xfId="1" applyNumberFormat="1" applyFont="1" applyFill="1" applyBorder="1" applyAlignment="1" applyProtection="1">
      <alignment horizontal="center" vertical="center" wrapText="1" readingOrder="1"/>
      <protection locked="0"/>
    </xf>
    <xf numFmtId="39" fontId="13" fillId="2" borderId="23" xfId="1" applyNumberFormat="1" applyFont="1" applyFill="1" applyBorder="1" applyAlignment="1" applyProtection="1">
      <alignment horizontal="center" vertical="center" wrapText="1" readingOrder="1"/>
      <protection locked="0"/>
    </xf>
    <xf numFmtId="39" fontId="13" fillId="2" borderId="21" xfId="1" applyNumberFormat="1" applyFont="1" applyFill="1" applyBorder="1" applyAlignment="1" applyProtection="1">
      <alignment horizontal="center" vertical="center" wrapText="1" readingOrder="1"/>
      <protection locked="0"/>
    </xf>
    <xf numFmtId="39" fontId="28" fillId="2" borderId="22" xfId="1" applyNumberFormat="1" applyFont="1" applyFill="1" applyBorder="1" applyAlignment="1" applyProtection="1">
      <alignment horizontal="center" vertical="center" wrapText="1" readingOrder="1"/>
      <protection locked="0"/>
    </xf>
    <xf numFmtId="39" fontId="28" fillId="2" borderId="23" xfId="1" applyNumberFormat="1" applyFont="1" applyFill="1" applyBorder="1" applyAlignment="1" applyProtection="1">
      <alignment horizontal="center" vertical="center" wrapText="1" readingOrder="1"/>
      <protection locked="0"/>
    </xf>
    <xf numFmtId="39" fontId="28" fillId="2" borderId="21" xfId="1" applyNumberFormat="1" applyFont="1" applyFill="1" applyBorder="1" applyAlignment="1" applyProtection="1">
      <alignment horizontal="center" vertical="center" wrapText="1" readingOrder="1"/>
      <protection locked="0"/>
    </xf>
    <xf numFmtId="9" fontId="13" fillId="8" borderId="26" xfId="2" applyFont="1" applyFill="1" applyBorder="1" applyAlignment="1" applyProtection="1">
      <alignment horizontal="center" vertical="center" wrapText="1" readingOrder="1"/>
    </xf>
    <xf numFmtId="9" fontId="13" fillId="8" borderId="27" xfId="2" applyFont="1" applyFill="1" applyBorder="1" applyAlignment="1" applyProtection="1">
      <alignment horizontal="center" vertical="center" wrapText="1" readingOrder="1"/>
    </xf>
    <xf numFmtId="0" fontId="8" fillId="6" borderId="14" xfId="0" applyFont="1" applyFill="1" applyBorder="1" applyAlignment="1">
      <alignment horizontal="left" vertical="center"/>
    </xf>
    <xf numFmtId="0" fontId="8" fillId="6" borderId="0" xfId="0" applyFont="1" applyFill="1" applyAlignment="1">
      <alignment horizontal="left" vertical="center"/>
    </xf>
    <xf numFmtId="0" fontId="8" fillId="6" borderId="15" xfId="0" applyFont="1" applyFill="1" applyBorder="1" applyAlignment="1">
      <alignment horizontal="left" vertical="center"/>
    </xf>
    <xf numFmtId="0" fontId="2" fillId="0" borderId="0" xfId="0" applyFont="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0" fillId="0" borderId="0" xfId="0" applyAlignment="1" applyProtection="1">
      <alignment horizontal="justify" vertical="center" wrapText="1"/>
      <protection locked="0"/>
    </xf>
    <xf numFmtId="0" fontId="0" fillId="0" borderId="15" xfId="0" applyBorder="1" applyAlignment="1" applyProtection="1">
      <alignment horizontal="justify" vertical="center" wrapText="1"/>
      <protection locked="0"/>
    </xf>
    <xf numFmtId="0" fontId="11" fillId="2" borderId="0" xfId="0" applyFont="1" applyFill="1" applyAlignment="1" applyProtection="1">
      <alignment horizontal="justify" vertical="center" wrapText="1"/>
      <protection locked="0"/>
    </xf>
    <xf numFmtId="0" fontId="11" fillId="2" borderId="15" xfId="0" applyFont="1" applyFill="1" applyBorder="1" applyAlignment="1" applyProtection="1">
      <alignment horizontal="justify" vertical="center" wrapText="1"/>
      <protection locked="0"/>
    </xf>
    <xf numFmtId="0" fontId="13" fillId="7" borderId="20" xfId="0" applyFont="1" applyFill="1" applyBorder="1" applyAlignment="1">
      <alignment horizontal="center" vertical="center" wrapText="1" readingOrder="1"/>
    </xf>
    <xf numFmtId="0" fontId="13" fillId="7" borderId="21" xfId="0" applyFont="1" applyFill="1" applyBorder="1" applyAlignment="1">
      <alignment horizontal="center" vertical="center" wrapText="1" readingOrder="1"/>
    </xf>
    <xf numFmtId="0" fontId="13" fillId="7" borderId="22" xfId="0" applyFont="1" applyFill="1" applyBorder="1" applyAlignment="1">
      <alignment horizontal="center" vertical="center" wrapText="1" readingOrder="1"/>
    </xf>
    <xf numFmtId="0" fontId="13" fillId="7" borderId="23" xfId="0" applyFont="1" applyFill="1" applyBorder="1" applyAlignment="1">
      <alignment horizontal="center" vertical="center" wrapText="1" readingOrder="1"/>
    </xf>
    <xf numFmtId="0" fontId="13" fillId="7" borderId="24" xfId="0" applyFont="1" applyFill="1" applyBorder="1" applyAlignment="1">
      <alignment horizontal="center" vertical="center" wrapText="1" readingOrder="1"/>
    </xf>
    <xf numFmtId="0" fontId="14" fillId="9" borderId="26" xfId="0" applyFont="1" applyFill="1" applyBorder="1" applyAlignment="1">
      <alignment horizontal="center" vertical="center" wrapText="1" readingOrder="1"/>
    </xf>
    <xf numFmtId="0" fontId="15" fillId="7" borderId="26" xfId="0" applyFont="1" applyFill="1" applyBorder="1" applyAlignment="1">
      <alignment vertical="top" wrapText="1"/>
    </xf>
    <xf numFmtId="0" fontId="15" fillId="7" borderId="27" xfId="0" applyFont="1" applyFill="1" applyBorder="1" applyAlignment="1">
      <alignment vertical="top" wrapText="1"/>
    </xf>
    <xf numFmtId="0" fontId="11" fillId="0" borderId="0" xfId="0" applyFont="1" applyAlignment="1" applyProtection="1">
      <alignment horizontal="justify" vertical="center" wrapText="1"/>
      <protection locked="0"/>
    </xf>
    <xf numFmtId="0" fontId="11" fillId="0" borderId="15" xfId="0" applyFont="1" applyBorder="1" applyAlignment="1" applyProtection="1">
      <alignment horizontal="justify" vertical="center" wrapText="1"/>
      <protection locked="0"/>
    </xf>
    <xf numFmtId="49" fontId="10" fillId="0" borderId="16" xfId="0" quotePrefix="1" applyNumberFormat="1" applyFont="1" applyBorder="1" applyAlignment="1" applyProtection="1">
      <alignment horizontal="left" vertical="center" wrapText="1"/>
      <protection locked="0"/>
    </xf>
    <xf numFmtId="49" fontId="10" fillId="0" borderId="17" xfId="0" quotePrefix="1" applyNumberFormat="1" applyFont="1" applyBorder="1" applyAlignment="1" applyProtection="1">
      <alignment horizontal="left" vertical="center" wrapText="1"/>
      <protection locked="0"/>
    </xf>
    <xf numFmtId="49" fontId="10" fillId="0" borderId="18" xfId="0" quotePrefix="1" applyNumberFormat="1" applyFont="1" applyBorder="1" applyAlignment="1" applyProtection="1">
      <alignment horizontal="left" vertical="center" wrapText="1"/>
      <protection locked="0"/>
    </xf>
    <xf numFmtId="0" fontId="10" fillId="0" borderId="36" xfId="0" applyFont="1" applyBorder="1" applyAlignment="1" applyProtection="1">
      <alignment horizontal="justify" vertical="center" wrapText="1"/>
      <protection locked="0"/>
    </xf>
    <xf numFmtId="0" fontId="10" fillId="0" borderId="37" xfId="0" applyFont="1" applyBorder="1" applyAlignment="1" applyProtection="1">
      <alignment horizontal="justify" vertical="center" wrapText="1"/>
      <protection locked="0"/>
    </xf>
    <xf numFmtId="0" fontId="10" fillId="7" borderId="19" xfId="0" applyFont="1" applyFill="1" applyBorder="1" applyAlignment="1">
      <alignment horizontal="left" vertical="center" wrapText="1"/>
    </xf>
    <xf numFmtId="0" fontId="11" fillId="7" borderId="19" xfId="0" applyFont="1" applyFill="1" applyBorder="1" applyAlignment="1">
      <alignment horizontal="left" vertical="center" wrapText="1"/>
    </xf>
    <xf numFmtId="0" fontId="10" fillId="0" borderId="0" xfId="0" applyFont="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4" borderId="14" xfId="0" applyFill="1" applyBorder="1" applyAlignment="1">
      <alignment horizontal="center"/>
    </xf>
    <xf numFmtId="0" fontId="0" fillId="4" borderId="0" xfId="0" applyFill="1" applyAlignment="1">
      <alignment horizontal="center"/>
    </xf>
    <xf numFmtId="0" fontId="0" fillId="4" borderId="15" xfId="0" applyFill="1" applyBorder="1" applyAlignment="1">
      <alignment horizontal="center"/>
    </xf>
    <xf numFmtId="0" fontId="10" fillId="0" borderId="0" xfId="0" applyFont="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25" fillId="2" borderId="33" xfId="0" applyFont="1" applyFill="1" applyBorder="1" applyAlignment="1" applyProtection="1">
      <alignment horizontal="justify" vertical="center" wrapText="1"/>
      <protection locked="0"/>
    </xf>
    <xf numFmtId="0" fontId="25" fillId="2" borderId="34" xfId="0" applyFont="1" applyFill="1" applyBorder="1" applyAlignment="1" applyProtection="1">
      <alignment horizontal="justify" vertical="center" wrapText="1"/>
      <protection locked="0"/>
    </xf>
    <xf numFmtId="0" fontId="25" fillId="2" borderId="35" xfId="0" applyFont="1" applyFill="1" applyBorder="1" applyAlignment="1" applyProtection="1">
      <alignment horizontal="justify" vertical="center" wrapText="1"/>
      <protection locked="0"/>
    </xf>
    <xf numFmtId="0" fontId="19" fillId="0" borderId="0" xfId="0" applyFont="1" applyAlignment="1">
      <alignment horizontal="left" vertical="center" wrapText="1"/>
    </xf>
    <xf numFmtId="0" fontId="2" fillId="0" borderId="0" xfId="0" applyFont="1" applyAlignment="1" applyProtection="1">
      <alignment horizontal="justify" vertical="center" wrapText="1"/>
      <protection locked="0"/>
    </xf>
    <xf numFmtId="0" fontId="25" fillId="0" borderId="0" xfId="0" applyFont="1" applyAlignment="1" applyProtection="1">
      <alignment horizontal="justify" vertical="center" wrapText="1"/>
      <protection locked="0"/>
    </xf>
    <xf numFmtId="0" fontId="10" fillId="0" borderId="36" xfId="0" applyFont="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25" fillId="0" borderId="15" xfId="0" applyFont="1" applyBorder="1" applyAlignment="1" applyProtection="1">
      <alignment horizontal="justify" vertical="center" wrapText="1"/>
      <protection locked="0"/>
    </xf>
    <xf numFmtId="39" fontId="13" fillId="0" borderId="22" xfId="1" applyNumberFormat="1" applyFont="1" applyFill="1" applyBorder="1" applyAlignment="1" applyProtection="1">
      <alignment horizontal="center" vertical="center" wrapText="1" readingOrder="1"/>
      <protection locked="0"/>
    </xf>
    <xf numFmtId="39" fontId="13" fillId="0" borderId="23" xfId="1" applyNumberFormat="1" applyFont="1" applyFill="1" applyBorder="1" applyAlignment="1" applyProtection="1">
      <alignment horizontal="center" vertical="center" wrapText="1" readingOrder="1"/>
      <protection locked="0"/>
    </xf>
    <xf numFmtId="39" fontId="13" fillId="0" borderId="21" xfId="1" applyNumberFormat="1" applyFont="1" applyFill="1" applyBorder="1" applyAlignment="1" applyProtection="1">
      <alignment horizontal="center" vertical="center" wrapText="1" readingOrder="1"/>
      <protection locked="0"/>
    </xf>
    <xf numFmtId="0" fontId="11"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7" borderId="18" xfId="0" applyFont="1" applyFill="1" applyBorder="1" applyAlignment="1">
      <alignment horizontal="left" vertical="center" wrapText="1"/>
    </xf>
    <xf numFmtId="0" fontId="13" fillId="2" borderId="20"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2" xfId="0" applyFont="1" applyFill="1" applyBorder="1" applyAlignment="1">
      <alignment horizontal="center" vertical="center" wrapText="1" readingOrder="1"/>
    </xf>
    <xf numFmtId="0" fontId="13" fillId="2" borderId="23" xfId="0" applyFont="1" applyFill="1" applyBorder="1" applyAlignment="1">
      <alignment horizontal="center" vertical="center" wrapText="1" readingOrder="1"/>
    </xf>
    <xf numFmtId="0" fontId="21" fillId="0" borderId="0" xfId="0" applyFont="1" applyAlignment="1" applyProtection="1">
      <alignment horizontal="justify" vertical="justify" wrapText="1"/>
      <protection locked="0"/>
    </xf>
    <xf numFmtId="0" fontId="21" fillId="0" borderId="15" xfId="0" applyFont="1" applyBorder="1" applyAlignment="1" applyProtection="1">
      <alignment horizontal="justify" vertical="justify" wrapText="1"/>
      <protection locked="0"/>
    </xf>
    <xf numFmtId="0" fontId="25" fillId="0" borderId="33" xfId="0" applyFont="1" applyBorder="1" applyAlignment="1" applyProtection="1">
      <alignment horizontal="justify" vertical="center" wrapText="1"/>
      <protection locked="0"/>
    </xf>
    <xf numFmtId="0" fontId="25" fillId="0" borderId="34" xfId="0" applyFont="1" applyBorder="1" applyAlignment="1" applyProtection="1">
      <alignment horizontal="justify" vertical="center" wrapText="1"/>
      <protection locked="0"/>
    </xf>
    <xf numFmtId="0" fontId="25" fillId="0" borderId="35" xfId="0" applyFont="1" applyBorder="1" applyAlignment="1" applyProtection="1">
      <alignment horizontal="justify" vertical="center" wrapText="1"/>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rgb="FFFF0000"/>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rgb="FFFF0000"/>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rgb="FFFF0000"/>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theme="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0</xdr:col>
      <xdr:colOff>1495425</xdr:colOff>
      <xdr:row>2</xdr:row>
      <xdr:rowOff>152401</xdr:rowOff>
    </xdr:to>
    <xdr:pic>
      <xdr:nvPicPr>
        <xdr:cNvPr id="2" name="Imagen 1">
          <a:extLst>
            <a:ext uri="{FF2B5EF4-FFF2-40B4-BE49-F238E27FC236}">
              <a16:creationId xmlns:a16="http://schemas.microsoft.com/office/drawing/2014/main" id="{4DF18F78-75FF-416D-9449-1E857EE6CBC6}"/>
            </a:ext>
          </a:extLst>
        </xdr:cNvPr>
        <xdr:cNvPicPr>
          <a:picLocks noChangeAspect="1"/>
        </xdr:cNvPicPr>
      </xdr:nvPicPr>
      <xdr:blipFill>
        <a:blip xmlns:r="http://schemas.openxmlformats.org/officeDocument/2006/relationships" r:embed="rId1" cstate="print"/>
        <a:stretch>
          <a:fillRect/>
        </a:stretch>
      </xdr:blipFill>
      <xdr:spPr>
        <a:xfrm>
          <a:off x="2" y="1"/>
          <a:ext cx="1495423"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2</xdr:rowOff>
    </xdr:from>
    <xdr:to>
      <xdr:col>0</xdr:col>
      <xdr:colOff>1381125</xdr:colOff>
      <xdr:row>2</xdr:row>
      <xdr:rowOff>137958</xdr:rowOff>
    </xdr:to>
    <xdr:pic>
      <xdr:nvPicPr>
        <xdr:cNvPr id="3" name="Imagen 2">
          <a:extLst>
            <a:ext uri="{FF2B5EF4-FFF2-40B4-BE49-F238E27FC236}">
              <a16:creationId xmlns:a16="http://schemas.microsoft.com/office/drawing/2014/main" id="{660AADAA-7DB3-4C5F-BFC4-171E3CDBB99D}"/>
            </a:ext>
          </a:extLst>
        </xdr:cNvPr>
        <xdr:cNvPicPr>
          <a:picLocks noChangeAspect="1"/>
        </xdr:cNvPicPr>
      </xdr:nvPicPr>
      <xdr:blipFill>
        <a:blip xmlns:r="http://schemas.openxmlformats.org/officeDocument/2006/relationships" r:embed="rId1" cstate="print"/>
        <a:stretch>
          <a:fillRect/>
        </a:stretch>
      </xdr:blipFill>
      <xdr:spPr>
        <a:xfrm>
          <a:off x="85725" y="2"/>
          <a:ext cx="1295400" cy="690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94959</xdr:colOff>
      <xdr:row>0</xdr:row>
      <xdr:rowOff>1</xdr:rowOff>
    </xdr:from>
    <xdr:to>
      <xdr:col>0</xdr:col>
      <xdr:colOff>1438275</xdr:colOff>
      <xdr:row>2</xdr:row>
      <xdr:rowOff>133350</xdr:rowOff>
    </xdr:to>
    <xdr:pic>
      <xdr:nvPicPr>
        <xdr:cNvPr id="3" name="Imagen 2">
          <a:extLst>
            <a:ext uri="{FF2B5EF4-FFF2-40B4-BE49-F238E27FC236}">
              <a16:creationId xmlns:a16="http://schemas.microsoft.com/office/drawing/2014/main" id="{79E5DF01-D897-4095-95FB-0B130F6725DA}"/>
            </a:ext>
          </a:extLst>
        </xdr:cNvPr>
        <xdr:cNvPicPr>
          <a:picLocks noChangeAspect="1"/>
        </xdr:cNvPicPr>
      </xdr:nvPicPr>
      <xdr:blipFill>
        <a:blip xmlns:r="http://schemas.openxmlformats.org/officeDocument/2006/relationships" r:embed="rId1" cstate="print"/>
        <a:stretch>
          <a:fillRect/>
        </a:stretch>
      </xdr:blipFill>
      <xdr:spPr>
        <a:xfrm>
          <a:off x="94959" y="1"/>
          <a:ext cx="1343316" cy="685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123826</xdr:colOff>
      <xdr:row>0</xdr:row>
      <xdr:rowOff>28577</xdr:rowOff>
    </xdr:from>
    <xdr:to>
      <xdr:col>0</xdr:col>
      <xdr:colOff>1736837</xdr:colOff>
      <xdr:row>2</xdr:row>
      <xdr:rowOff>133351</xdr:rowOff>
    </xdr:to>
    <xdr:pic>
      <xdr:nvPicPr>
        <xdr:cNvPr id="3" name="Imagen 2">
          <a:extLst>
            <a:ext uri="{FF2B5EF4-FFF2-40B4-BE49-F238E27FC236}">
              <a16:creationId xmlns:a16="http://schemas.microsoft.com/office/drawing/2014/main" id="{006EA570-1A5D-4038-B731-0AE1B473E1FE}"/>
            </a:ext>
          </a:extLst>
        </xdr:cNvPr>
        <xdr:cNvPicPr>
          <a:picLocks noChangeAspect="1"/>
        </xdr:cNvPicPr>
      </xdr:nvPicPr>
      <xdr:blipFill>
        <a:blip xmlns:r="http://schemas.openxmlformats.org/officeDocument/2006/relationships" r:embed="rId1" cstate="print"/>
        <a:stretch>
          <a:fillRect/>
        </a:stretch>
      </xdr:blipFill>
      <xdr:spPr>
        <a:xfrm>
          <a:off x="123826" y="28577"/>
          <a:ext cx="1613011" cy="6572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vm-fs00\PUBLICACIONES\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7:J31" totalsRowShown="0" headerRowDxfId="59" dataDxfId="57" headerRowBorderDxfId="58" tableBorderDxfId="56" totalsRowBorderDxfId="55">
  <tableColumns count="10">
    <tableColumn id="1" xr3:uid="{00000000-0010-0000-0000-000001000000}" name="Producto" dataDxfId="54"/>
    <tableColumn id="2" xr3:uid="{00000000-0010-0000-0000-000002000000}" name="Indicador" dataDxfId="53"/>
    <tableColumn id="3" xr3:uid="{00000000-0010-0000-0000-000003000000}" name="Física_x000a_(A)" dataDxfId="52"/>
    <tableColumn id="4" xr3:uid="{00000000-0010-0000-0000-000004000000}" name="Financiera_x000a_(B)" dataDxfId="51"/>
    <tableColumn id="9" xr3:uid="{00000000-0010-0000-0000-000009000000}" name="Física_x000a_(C)" dataDxfId="50"/>
    <tableColumn id="10" xr3:uid="{00000000-0010-0000-0000-00000A000000}" name="Financiera_x000a_(D)" dataDxfId="49"/>
    <tableColumn id="5" xr3:uid="{00000000-0010-0000-0000-000005000000}" name="Física _x000a_(E)" dataDxfId="48"/>
    <tableColumn id="6" xr3:uid="{00000000-0010-0000-0000-000006000000}" name="Financiera _x000a_ (F)" dataDxfId="47"/>
    <tableColumn id="7" xr3:uid="{00000000-0010-0000-0000-000007000000}" name="Física _x000a_(%)_x000a_ G=E/C" dataDxfId="46">
      <calculatedColumnFormula>IF(G28&gt;0,G28/C28,0)</calculatedColumnFormula>
    </tableColumn>
    <tableColumn id="8" xr3:uid="{00000000-0010-0000-0000-000008000000}" name="Financiero _x000a_(%) _x000a_H=F/D" dataDxfId="45">
      <calculatedColumnFormula>IF(H28&gt;0,H28/D28,0)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1CE396-6E9F-49C7-8663-900E13DF5AC6}" name="Tabla17" displayName="Tabla17" ref="A27:J31" totalsRowShown="0" headerRowDxfId="44" dataDxfId="42" headerRowBorderDxfId="43" tableBorderDxfId="41" totalsRowBorderDxfId="40">
  <tableColumns count="10">
    <tableColumn id="1" xr3:uid="{81786EAC-2E41-46FC-A049-7E48FBE02BF4}" name="Producto" dataDxfId="39"/>
    <tableColumn id="2" xr3:uid="{5FD69489-EFFF-438F-B577-7E6FDE1EE75B}" name="Indicador" dataDxfId="38"/>
    <tableColumn id="3" xr3:uid="{69F93574-71E2-4E8B-A8AA-7FA95DF4E97C}" name="Física_x000a_(A)" dataDxfId="37"/>
    <tableColumn id="4" xr3:uid="{1EDF8343-4743-4428-AA96-B5D719B9C6EE}" name="Financiera_x000a_(B)" dataDxfId="36"/>
    <tableColumn id="9" xr3:uid="{561620D6-1600-4F2D-B3E5-C59FBB92D001}" name="Física_x000a_(C)" dataDxfId="11" dataCellStyle="Porcentaje"/>
    <tableColumn id="10" xr3:uid="{7C8CEA9A-3BD2-4A3D-9A51-F3B0A4C8799D}" name="Financiera_x000a_(D)" dataDxfId="10"/>
    <tableColumn id="5" xr3:uid="{969036FF-3711-4D00-AB91-6B1501BAD9A6}" name="Física _x000a_(E)" dataDxfId="9"/>
    <tableColumn id="6" xr3:uid="{6D6B2F40-BE12-4BE1-B03A-522C91FF9DA0}" name="Financiera _x000a_ (F)" dataDxfId="8"/>
    <tableColumn id="7" xr3:uid="{5E6D92B2-FFC8-49DF-A821-BEFEEB7AEE6C}" name="Física _x000a_(%)_x000a_ G=E/C" dataDxfId="35" dataCellStyle="Porcentaje"/>
    <tableColumn id="8" xr3:uid="{E537120C-7485-45B5-AA9F-4B1500514F11}" name="Financiero _x000a_(%) _x000a_H=F/D" dataDxfId="34"/>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D85AAD-0278-439B-9FF2-4C49BCA675F0}" name="Tabla18" displayName="Tabla18" ref="A27:J31" totalsRowShown="0" headerRowDxfId="33" dataDxfId="31" headerRowBorderDxfId="32" tableBorderDxfId="30" totalsRowBorderDxfId="29">
  <tableColumns count="10">
    <tableColumn id="1" xr3:uid="{EEABCAB3-C96C-4031-831C-B8015526EE0A}" name="Producto" dataDxfId="28"/>
    <tableColumn id="2" xr3:uid="{6D2F8761-2361-49D0-94AE-151998140CC3}" name="Indicador" dataDxfId="27"/>
    <tableColumn id="3" xr3:uid="{D7FFCB0C-C225-4B5D-B6CE-FE5377C4A491}" name="Física_x000a_(A)" dataDxfId="26"/>
    <tableColumn id="4" xr3:uid="{45089C92-6672-4FF6-8D9C-07DA94088D85}" name="Financiera_x000a_(B)" dataDxfId="25"/>
    <tableColumn id="9" xr3:uid="{F704A867-D64B-4412-85B4-93DC89C2EF62}" name="Física_x000a_(C)" dataDxfId="7" dataCellStyle="Porcentaje"/>
    <tableColumn id="10" xr3:uid="{C211EA8E-678C-4AA4-9E8E-0EE18013C52F}" name="Financiera_x000a_(D)" dataDxfId="6"/>
    <tableColumn id="5" xr3:uid="{B65A93F3-BCD4-449C-A09D-C514196788B3}" name="Física _x000a_(E)" dataDxfId="5"/>
    <tableColumn id="6" xr3:uid="{70E5F2E1-C223-4CEB-B67D-9533BB2876F4}" name="Financiera _x000a_ (F)" dataDxfId="4"/>
    <tableColumn id="7" xr3:uid="{37673780-AAA7-4F67-B822-E9097E4D44ED}" name="Física _x000a_(%)_x000a_ G=E/C" dataDxfId="24" dataCellStyle="Porcentaje"/>
    <tableColumn id="8" xr3:uid="{94AA475F-C829-4DDE-B216-8C2AF271DFF9}" name="Financiero _x000a_(%) _x000a_H=F/D" dataDxfId="23"/>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65153F3-73D4-43F4-8CF2-795E5FBB5AC1}" name="Tabla19" displayName="Tabla19" ref="A27:J31" totalsRowShown="0" headerRowDxfId="22" dataDxfId="20" headerRowBorderDxfId="21" tableBorderDxfId="19" totalsRowBorderDxfId="18">
  <tableColumns count="10">
    <tableColumn id="1" xr3:uid="{B857732A-86A6-4EB2-9395-232A6A42FC00}" name="Producto" dataDxfId="17"/>
    <tableColumn id="2" xr3:uid="{E336EDF5-99E7-4C6B-8598-2BCE5BAF48A0}" name="Indicador" dataDxfId="16"/>
    <tableColumn id="3" xr3:uid="{7B7CAB42-B3DC-412A-9445-575CAF67A08F}" name="Física_x000a_(A)" dataDxfId="15"/>
    <tableColumn id="4" xr3:uid="{EE9A34D2-8FA7-4862-BB15-1BE4BAD668E7}" name="Financiera_x000a_(B)" dataDxfId="14"/>
    <tableColumn id="9" xr3:uid="{85AA235B-0BE6-4475-ADD5-5DABDC90FD34}" name="Física_x000a_(C)" dataDxfId="3" dataCellStyle="Porcentaje"/>
    <tableColumn id="10" xr3:uid="{A2301BFE-7041-412F-A72A-F95F252C73A5}" name="Financiera_x000a_(D)" dataDxfId="2"/>
    <tableColumn id="5" xr3:uid="{C739220B-ADC9-4B7E-A4BD-C8DF5A8507D7}" name="Física _x000a_(E)" dataDxfId="1"/>
    <tableColumn id="6" xr3:uid="{00F11E54-70E3-48EF-A6C3-B800D3E86C8A}" name="Financiera _x000a_ (F)" dataDxfId="0"/>
    <tableColumn id="7" xr3:uid="{7F1D2F06-758D-43C7-9E18-ACDC33D64AD9}" name="Física _x000a_(%)_x000a_ G=E/C" dataDxfId="13" dataCellStyle="Porcentaje"/>
    <tableColumn id="8" xr3:uid="{2B527FA7-5C97-434F-8B23-C161A57F157A}" name="Financiero _x000a_(%) _x000a_H=F/D" dataDxfId="1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opLeftCell="A36" zoomScaleNormal="100" workbookViewId="0">
      <selection activeCell="L34" sqref="L34"/>
    </sheetView>
  </sheetViews>
  <sheetFormatPr baseColWidth="10" defaultRowHeight="15" x14ac:dyDescent="0.25"/>
  <cols>
    <col min="1" max="1" width="23.5703125" bestFit="1" customWidth="1"/>
    <col min="2" max="2" width="14.42578125" customWidth="1"/>
    <col min="3" max="3" width="9.5703125" customWidth="1"/>
    <col min="5" max="5" width="7.28515625" customWidth="1"/>
    <col min="6" max="6" width="9.42578125" customWidth="1"/>
    <col min="7" max="7" width="8" customWidth="1"/>
    <col min="8" max="8" width="9.5703125" customWidth="1"/>
    <col min="9" max="9" width="8.5703125" customWidth="1"/>
    <col min="10" max="10" width="10.7109375" customWidth="1"/>
    <col min="13" max="13" width="0" hidden="1" customWidth="1"/>
  </cols>
  <sheetData>
    <row r="1" spans="1:10" ht="21.75" thickBot="1" x14ac:dyDescent="0.3">
      <c r="A1" s="1"/>
      <c r="B1" s="92" t="s">
        <v>80</v>
      </c>
      <c r="C1" s="93"/>
      <c r="D1" s="93"/>
      <c r="E1" s="93"/>
      <c r="F1" s="93"/>
      <c r="G1" s="93"/>
      <c r="H1" s="93"/>
      <c r="I1" s="93"/>
      <c r="J1" s="94"/>
    </row>
    <row r="2" spans="1:10" ht="24.75" thickBot="1" x14ac:dyDescent="0.3">
      <c r="A2" s="2"/>
      <c r="B2" s="95" t="s">
        <v>0</v>
      </c>
      <c r="C2" s="96"/>
      <c r="D2" s="95" t="s">
        <v>1</v>
      </c>
      <c r="E2" s="96"/>
      <c r="F2" s="96"/>
      <c r="G2" s="96"/>
      <c r="H2" s="97"/>
      <c r="I2" s="3" t="s">
        <v>2</v>
      </c>
      <c r="J2" s="4" t="s">
        <v>3</v>
      </c>
    </row>
    <row r="3" spans="1:10" ht="15.75" thickBot="1" x14ac:dyDescent="0.3">
      <c r="A3" s="30"/>
      <c r="B3" s="98"/>
      <c r="C3" s="99"/>
      <c r="D3" s="98"/>
      <c r="E3" s="99"/>
      <c r="F3" s="99"/>
      <c r="G3" s="99"/>
      <c r="H3" s="100"/>
      <c r="I3" s="5"/>
      <c r="J3" s="6"/>
    </row>
    <row r="4" spans="1:10" x14ac:dyDescent="0.25">
      <c r="A4" s="101"/>
      <c r="B4" s="102"/>
      <c r="C4" s="102"/>
      <c r="D4" s="102"/>
      <c r="E4" s="102"/>
      <c r="F4" s="102"/>
      <c r="G4" s="102"/>
      <c r="H4" s="102"/>
      <c r="I4" s="102"/>
      <c r="J4" s="103"/>
    </row>
    <row r="5" spans="1:10" ht="15.75" x14ac:dyDescent="0.25">
      <c r="A5" s="46" t="s">
        <v>69</v>
      </c>
      <c r="B5" s="47"/>
      <c r="C5" s="47"/>
      <c r="D5" s="47"/>
      <c r="E5" s="47"/>
      <c r="F5" s="47"/>
      <c r="G5" s="47"/>
      <c r="H5" s="47"/>
      <c r="I5" s="47"/>
      <c r="J5" s="48"/>
    </row>
    <row r="6" spans="1:10" ht="15.75" x14ac:dyDescent="0.25">
      <c r="A6" s="64" t="s">
        <v>4</v>
      </c>
      <c r="B6" s="65"/>
      <c r="C6" s="65"/>
      <c r="D6" s="65"/>
      <c r="E6" s="65"/>
      <c r="F6" s="65"/>
      <c r="G6" s="65"/>
      <c r="H6" s="65"/>
      <c r="I6" s="65"/>
      <c r="J6" s="66"/>
    </row>
    <row r="7" spans="1:10" x14ac:dyDescent="0.25">
      <c r="A7" s="7" t="s">
        <v>5</v>
      </c>
      <c r="B7" s="83" t="s">
        <v>50</v>
      </c>
      <c r="C7" s="84"/>
      <c r="D7" s="84" t="s">
        <v>52</v>
      </c>
      <c r="E7" s="84"/>
      <c r="F7" s="84"/>
      <c r="G7" s="84"/>
      <c r="H7" s="84"/>
      <c r="I7" s="84"/>
      <c r="J7" s="85"/>
    </row>
    <row r="8" spans="1:10" x14ac:dyDescent="0.25">
      <c r="A8" s="8" t="s">
        <v>6</v>
      </c>
      <c r="B8" s="83" t="s">
        <v>7</v>
      </c>
      <c r="C8" s="84"/>
      <c r="D8" s="84" t="s">
        <v>52</v>
      </c>
      <c r="E8" s="84"/>
      <c r="F8" s="84"/>
      <c r="G8" s="84"/>
      <c r="H8" s="84"/>
      <c r="I8" s="84"/>
      <c r="J8" s="85"/>
    </row>
    <row r="9" spans="1:10" x14ac:dyDescent="0.25">
      <c r="A9" s="8" t="s">
        <v>8</v>
      </c>
      <c r="B9" s="83" t="s">
        <v>51</v>
      </c>
      <c r="C9" s="84"/>
      <c r="D9" s="84" t="s">
        <v>52</v>
      </c>
      <c r="E9" s="84"/>
      <c r="F9" s="84"/>
      <c r="G9" s="84"/>
      <c r="H9" s="84"/>
      <c r="I9" s="84"/>
      <c r="J9" s="85"/>
    </row>
    <row r="10" spans="1:10" ht="45" customHeight="1" x14ac:dyDescent="0.25">
      <c r="A10" s="7" t="s">
        <v>9</v>
      </c>
      <c r="B10" s="86" t="s">
        <v>67</v>
      </c>
      <c r="C10" s="86"/>
      <c r="D10" s="86"/>
      <c r="E10" s="86"/>
      <c r="F10" s="86"/>
      <c r="G10" s="86"/>
      <c r="H10" s="86"/>
      <c r="I10" s="86"/>
      <c r="J10" s="87"/>
    </row>
    <row r="11" spans="1:10" ht="29.25" customHeight="1" x14ac:dyDescent="0.25">
      <c r="A11" s="7" t="s">
        <v>10</v>
      </c>
      <c r="B11" s="86" t="s">
        <v>68</v>
      </c>
      <c r="C11" s="86"/>
      <c r="D11" s="86"/>
      <c r="E11" s="86"/>
      <c r="F11" s="86"/>
      <c r="G11" s="86"/>
      <c r="H11" s="86"/>
      <c r="I11" s="86"/>
      <c r="J11" s="87"/>
    </row>
    <row r="12" spans="1:10" ht="15.75" x14ac:dyDescent="0.25">
      <c r="A12" s="46" t="s">
        <v>11</v>
      </c>
      <c r="B12" s="47"/>
      <c r="C12" s="47"/>
      <c r="D12" s="47"/>
      <c r="E12" s="47"/>
      <c r="F12" s="47"/>
      <c r="G12" s="47"/>
      <c r="H12" s="47"/>
      <c r="I12" s="47"/>
      <c r="J12" s="48"/>
    </row>
    <row r="13" spans="1:10" x14ac:dyDescent="0.25">
      <c r="A13" s="7" t="s">
        <v>12</v>
      </c>
      <c r="B13" s="9">
        <v>2</v>
      </c>
      <c r="C13" s="88" t="s">
        <v>53</v>
      </c>
      <c r="D13" s="88"/>
      <c r="E13" s="88"/>
      <c r="F13" s="88"/>
      <c r="G13" s="88"/>
      <c r="H13" s="88"/>
      <c r="I13" s="88"/>
      <c r="J13" s="88"/>
    </row>
    <row r="14" spans="1:10" ht="17.25" customHeight="1" x14ac:dyDescent="0.25">
      <c r="A14" s="7" t="s">
        <v>13</v>
      </c>
      <c r="B14" s="10">
        <v>2.2000000000000002</v>
      </c>
      <c r="C14" s="89" t="str">
        <f>IFERROR(VLOOKUP(B14,'[1]Validacion datos'!A8:B26,2,FALSE),"")</f>
        <v>Salud y seguridad social integral</v>
      </c>
      <c r="D14" s="89"/>
      <c r="E14" s="89"/>
      <c r="F14" s="89"/>
      <c r="G14" s="89"/>
      <c r="H14" s="89"/>
      <c r="I14" s="89"/>
      <c r="J14" s="89"/>
    </row>
    <row r="15" spans="1:10" ht="42" customHeight="1" x14ac:dyDescent="0.25">
      <c r="A15" s="7" t="s">
        <v>14</v>
      </c>
      <c r="B15" s="11" t="s">
        <v>54</v>
      </c>
      <c r="C15" s="8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89"/>
      <c r="E15" s="89"/>
      <c r="F15" s="89"/>
      <c r="G15" s="89"/>
      <c r="H15" s="89"/>
      <c r="I15" s="89"/>
      <c r="J15" s="89"/>
    </row>
    <row r="16" spans="1:10" ht="15.75" x14ac:dyDescent="0.25">
      <c r="A16" s="46" t="s">
        <v>15</v>
      </c>
      <c r="B16" s="47"/>
      <c r="C16" s="47"/>
      <c r="D16" s="47"/>
      <c r="E16" s="47"/>
      <c r="F16" s="47"/>
      <c r="G16" s="47"/>
      <c r="H16" s="47"/>
      <c r="I16" s="47"/>
      <c r="J16" s="48"/>
    </row>
    <row r="17" spans="1:14" ht="20.25" customHeight="1" x14ac:dyDescent="0.25">
      <c r="A17" s="7" t="s">
        <v>16</v>
      </c>
      <c r="B17" s="90" t="s">
        <v>55</v>
      </c>
      <c r="C17" s="90"/>
      <c r="D17" s="90"/>
      <c r="E17" s="90"/>
      <c r="F17" s="90"/>
      <c r="G17" s="90"/>
      <c r="H17" s="90"/>
      <c r="I17" s="90"/>
      <c r="J17" s="91"/>
    </row>
    <row r="18" spans="1:14" ht="51.75" customHeight="1" x14ac:dyDescent="0.25">
      <c r="A18" s="12" t="s">
        <v>17</v>
      </c>
      <c r="B18" s="81" t="s">
        <v>76</v>
      </c>
      <c r="C18" s="81"/>
      <c r="D18" s="81"/>
      <c r="E18" s="81"/>
      <c r="F18" s="81"/>
      <c r="G18" s="81"/>
      <c r="H18" s="81"/>
      <c r="I18" s="81"/>
      <c r="J18" s="82"/>
    </row>
    <row r="19" spans="1:14" ht="22.5" customHeight="1" x14ac:dyDescent="0.25">
      <c r="A19" s="12" t="s">
        <v>18</v>
      </c>
      <c r="B19" s="81" t="s">
        <v>77</v>
      </c>
      <c r="C19" s="81"/>
      <c r="D19" s="81"/>
      <c r="E19" s="81"/>
      <c r="F19" s="81"/>
      <c r="G19" s="81"/>
      <c r="H19" s="81"/>
      <c r="I19" s="81"/>
      <c r="J19" s="82"/>
    </row>
    <row r="20" spans="1:14" ht="51" customHeight="1" x14ac:dyDescent="0.25">
      <c r="A20" s="12" t="s">
        <v>19</v>
      </c>
      <c r="B20" s="71" t="s">
        <v>75</v>
      </c>
      <c r="C20" s="71"/>
      <c r="D20" s="71"/>
      <c r="E20" s="71"/>
      <c r="F20" s="71"/>
      <c r="G20" s="71"/>
      <c r="H20" s="71"/>
      <c r="I20" s="71"/>
      <c r="J20" s="72"/>
    </row>
    <row r="21" spans="1:14" ht="15.75" x14ac:dyDescent="0.25">
      <c r="A21" s="46" t="s">
        <v>20</v>
      </c>
      <c r="B21" s="47"/>
      <c r="C21" s="47"/>
      <c r="D21" s="47"/>
      <c r="E21" s="47"/>
      <c r="F21" s="47"/>
      <c r="G21" s="47"/>
      <c r="H21" s="47"/>
      <c r="I21" s="47"/>
      <c r="J21" s="48"/>
    </row>
    <row r="22" spans="1:14" ht="15.75" x14ac:dyDescent="0.25">
      <c r="A22" s="64" t="s">
        <v>21</v>
      </c>
      <c r="B22" s="65"/>
      <c r="C22" s="65"/>
      <c r="D22" s="65"/>
      <c r="E22" s="65"/>
      <c r="F22" s="65"/>
      <c r="G22" s="65"/>
      <c r="H22" s="65"/>
      <c r="I22" s="65"/>
      <c r="J22" s="66"/>
      <c r="N22" s="31"/>
    </row>
    <row r="23" spans="1:14" x14ac:dyDescent="0.25">
      <c r="A23" s="73" t="s">
        <v>22</v>
      </c>
      <c r="B23" s="74"/>
      <c r="C23" s="75" t="s">
        <v>23</v>
      </c>
      <c r="D23" s="76"/>
      <c r="E23" s="76"/>
      <c r="F23" s="76" t="s">
        <v>24</v>
      </c>
      <c r="G23" s="76"/>
      <c r="H23" s="74"/>
      <c r="I23" s="75" t="s">
        <v>25</v>
      </c>
      <c r="J23" s="77"/>
    </row>
    <row r="24" spans="1:14" x14ac:dyDescent="0.25">
      <c r="A24" s="54">
        <v>1500438</v>
      </c>
      <c r="B24" s="55"/>
      <c r="C24" s="56">
        <v>1500438</v>
      </c>
      <c r="D24" s="57"/>
      <c r="E24" s="58"/>
      <c r="F24" s="59">
        <v>531334</v>
      </c>
      <c r="G24" s="60"/>
      <c r="H24" s="61"/>
      <c r="I24" s="62">
        <f>+F24/C24</f>
        <v>0.3541192638416249</v>
      </c>
      <c r="J24" s="63"/>
      <c r="L24" s="35"/>
    </row>
    <row r="25" spans="1:14" ht="15.75" x14ac:dyDescent="0.25">
      <c r="A25" s="64" t="s">
        <v>26</v>
      </c>
      <c r="B25" s="65"/>
      <c r="C25" s="65"/>
      <c r="D25" s="65"/>
      <c r="E25" s="65"/>
      <c r="F25" s="65"/>
      <c r="G25" s="65"/>
      <c r="H25" s="65"/>
      <c r="I25" s="65"/>
      <c r="J25" s="66"/>
    </row>
    <row r="26" spans="1:14" ht="30" customHeight="1" x14ac:dyDescent="0.25">
      <c r="A26" s="13"/>
      <c r="C26" s="78" t="s">
        <v>27</v>
      </c>
      <c r="D26" s="79"/>
      <c r="E26" s="78" t="s">
        <v>28</v>
      </c>
      <c r="F26" s="79"/>
      <c r="G26" s="78" t="s">
        <v>29</v>
      </c>
      <c r="H26" s="78"/>
      <c r="I26" s="78" t="s">
        <v>30</v>
      </c>
      <c r="J26" s="80"/>
    </row>
    <row r="27" spans="1:14" ht="38.25" x14ac:dyDescent="0.25">
      <c r="A27" s="14" t="s">
        <v>31</v>
      </c>
      <c r="B27" s="15" t="s">
        <v>32</v>
      </c>
      <c r="C27" s="15" t="s">
        <v>33</v>
      </c>
      <c r="D27" s="15" t="s">
        <v>34</v>
      </c>
      <c r="E27" s="15" t="s">
        <v>35</v>
      </c>
      <c r="F27" s="15" t="s">
        <v>36</v>
      </c>
      <c r="G27" s="15" t="s">
        <v>37</v>
      </c>
      <c r="H27" s="15" t="s">
        <v>38</v>
      </c>
      <c r="I27" s="15" t="s">
        <v>39</v>
      </c>
      <c r="J27" s="16" t="s">
        <v>40</v>
      </c>
      <c r="M27">
        <f>1069/2655*16</f>
        <v>6.4421845574387948</v>
      </c>
    </row>
    <row r="28" spans="1:14" ht="72" x14ac:dyDescent="0.25">
      <c r="A28" s="17" t="s">
        <v>57</v>
      </c>
      <c r="B28" s="34" t="s">
        <v>56</v>
      </c>
      <c r="C28" s="25">
        <v>21</v>
      </c>
      <c r="D28" s="18">
        <v>1500438</v>
      </c>
      <c r="E28" s="40">
        <v>4</v>
      </c>
      <c r="F28" s="43">
        <v>375109.5</v>
      </c>
      <c r="G28" s="19">
        <v>6</v>
      </c>
      <c r="H28" s="18">
        <v>240300</v>
      </c>
      <c r="I28" s="20">
        <f>+Tabla1[[#This Row],[Física 
(E)]]/Tabla1[[#This Row],[Física
(C)]]</f>
        <v>1.5</v>
      </c>
      <c r="J28" s="36">
        <f>+Tabla1[[#This Row],[Financiera 
 (F)]]/Tabla1[[#This Row],[Financiera
(D)]]</f>
        <v>0.64061294102122179</v>
      </c>
      <c r="M28">
        <f>564/2655*100</f>
        <v>21.242937853107343</v>
      </c>
    </row>
    <row r="29" spans="1:14" ht="84" x14ac:dyDescent="0.25">
      <c r="A29" s="17" t="s">
        <v>73</v>
      </c>
      <c r="B29" s="34" t="s">
        <v>58</v>
      </c>
      <c r="C29" s="25">
        <v>29</v>
      </c>
      <c r="D29" s="26">
        <v>367290</v>
      </c>
      <c r="E29" s="40">
        <v>5</v>
      </c>
      <c r="F29" s="43">
        <v>67290</v>
      </c>
      <c r="G29" s="19">
        <v>4</v>
      </c>
      <c r="H29" s="18">
        <v>23360</v>
      </c>
      <c r="I29" s="27">
        <f>+Tabla1[[#This Row],[Física 
(E)]]/Tabla1[[#This Row],[Física
(C)]]</f>
        <v>0.8</v>
      </c>
      <c r="J29" s="36">
        <f>+Tabla1[[#This Row],[Financiera 
 (F)]]/Tabla1[[#This Row],[Financiera
(D)]]</f>
        <v>0.34715410908010108</v>
      </c>
      <c r="L29" s="28"/>
    </row>
    <row r="30" spans="1:14" ht="60" x14ac:dyDescent="0.25">
      <c r="A30" s="17" t="s">
        <v>63</v>
      </c>
      <c r="B30" s="34" t="s">
        <v>59</v>
      </c>
      <c r="C30" s="21">
        <v>22</v>
      </c>
      <c r="D30" s="18">
        <v>467000</v>
      </c>
      <c r="E30" s="41">
        <v>3</v>
      </c>
      <c r="F30" s="44">
        <v>100000</v>
      </c>
      <c r="G30" s="19">
        <v>3</v>
      </c>
      <c r="H30" s="18">
        <v>32110.5</v>
      </c>
      <c r="I30" s="20">
        <f>+Tabla1[[#This Row],[Física 
(E)]]/Tabla1[[#This Row],[Física
(C)]]</f>
        <v>1</v>
      </c>
      <c r="J30" s="36">
        <f>+Tabla1[[#This Row],[Financiera 
 (F)]]/Tabla1[[#This Row],[Financiera
(D)]]</f>
        <v>0.32110499999999997</v>
      </c>
      <c r="L30" s="28"/>
      <c r="M30">
        <f>+Tabla1[[#This Row],[Física
(C)]]/Tabla1[[#This Row],[Física
(A)]]*19</f>
        <v>2.5909090909090908</v>
      </c>
    </row>
    <row r="31" spans="1:14" ht="108" x14ac:dyDescent="0.25">
      <c r="A31" s="17" t="s">
        <v>64</v>
      </c>
      <c r="B31" s="33" t="s">
        <v>60</v>
      </c>
      <c r="C31" s="29">
        <v>4</v>
      </c>
      <c r="D31" s="22">
        <v>311120</v>
      </c>
      <c r="E31" s="29">
        <v>1</v>
      </c>
      <c r="F31" s="44">
        <v>71120</v>
      </c>
      <c r="G31" s="42">
        <v>1</v>
      </c>
      <c r="H31" s="18">
        <v>11000</v>
      </c>
      <c r="I31" s="20">
        <f>+Tabla1[[#This Row],[Física 
(E)]]/Tabla1[[#This Row],[Física
(C)]]</f>
        <v>1</v>
      </c>
      <c r="J31" s="36">
        <f>+Tabla1[[#This Row],[Financiera 
 (F)]]/Tabla1[[#This Row],[Financiera
(D)]]</f>
        <v>0.1546681664791901</v>
      </c>
      <c r="M31">
        <f>+G30/C30*19</f>
        <v>2.5909090909090908</v>
      </c>
    </row>
    <row r="32" spans="1:14" ht="15.75" x14ac:dyDescent="0.25">
      <c r="A32" s="46" t="s">
        <v>41</v>
      </c>
      <c r="B32" s="47"/>
      <c r="C32" s="47"/>
      <c r="D32" s="47"/>
      <c r="E32" s="47"/>
      <c r="F32" s="47"/>
      <c r="G32" s="47"/>
      <c r="H32" s="47"/>
      <c r="I32" s="47"/>
      <c r="J32" s="48"/>
    </row>
    <row r="33" spans="1:10" ht="15.75" x14ac:dyDescent="0.25">
      <c r="A33" s="64" t="s">
        <v>42</v>
      </c>
      <c r="B33" s="65"/>
      <c r="C33" s="65"/>
      <c r="D33" s="65"/>
      <c r="E33" s="65"/>
      <c r="F33" s="65"/>
      <c r="G33" s="65"/>
      <c r="H33" s="65"/>
      <c r="I33" s="65"/>
      <c r="J33" s="66"/>
    </row>
    <row r="34" spans="1:10" ht="36" customHeight="1" x14ac:dyDescent="0.25">
      <c r="A34" s="23" t="s">
        <v>43</v>
      </c>
      <c r="B34" s="67" t="s">
        <v>61</v>
      </c>
      <c r="C34" s="67"/>
      <c r="D34" s="67"/>
      <c r="E34" s="67"/>
      <c r="F34" s="67"/>
      <c r="G34" s="67"/>
      <c r="H34" s="67"/>
      <c r="I34" s="67"/>
      <c r="J34" s="68"/>
    </row>
    <row r="35" spans="1:10" ht="57.75" customHeight="1" x14ac:dyDescent="0.25">
      <c r="A35" s="23" t="s">
        <v>44</v>
      </c>
      <c r="B35" s="69" t="s">
        <v>70</v>
      </c>
      <c r="C35" s="69"/>
      <c r="D35" s="69"/>
      <c r="E35" s="69"/>
      <c r="F35" s="69"/>
      <c r="G35" s="69"/>
      <c r="H35" s="69"/>
      <c r="I35" s="69"/>
      <c r="J35" s="70"/>
    </row>
    <row r="36" spans="1:10" ht="109.5" customHeight="1" x14ac:dyDescent="0.25">
      <c r="A36" s="23" t="s">
        <v>45</v>
      </c>
      <c r="B36" s="69" t="s">
        <v>81</v>
      </c>
      <c r="C36" s="69"/>
      <c r="D36" s="69"/>
      <c r="E36" s="69"/>
      <c r="F36" s="69"/>
      <c r="G36" s="69"/>
      <c r="H36" s="69"/>
      <c r="I36" s="69"/>
      <c r="J36" s="70"/>
    </row>
    <row r="37" spans="1:10" ht="120" customHeight="1" x14ac:dyDescent="0.25">
      <c r="A37" s="23" t="s">
        <v>46</v>
      </c>
      <c r="B37" s="52" t="s">
        <v>82</v>
      </c>
      <c r="C37" s="52"/>
      <c r="D37" s="52"/>
      <c r="E37" s="52"/>
      <c r="F37" s="52"/>
      <c r="G37" s="52"/>
      <c r="H37" s="52"/>
      <c r="I37" s="52"/>
      <c r="J37" s="53"/>
    </row>
    <row r="38" spans="1:10" ht="20.25" customHeight="1" x14ac:dyDescent="0.25">
      <c r="A38" s="46" t="s">
        <v>47</v>
      </c>
      <c r="B38" s="47"/>
      <c r="C38" s="47"/>
      <c r="D38" s="47"/>
      <c r="E38" s="47"/>
      <c r="F38" s="47"/>
      <c r="G38" s="47"/>
      <c r="H38" s="47"/>
      <c r="I38" s="47"/>
      <c r="J38" s="48"/>
    </row>
    <row r="39" spans="1:10" ht="21" customHeight="1" x14ac:dyDescent="0.25">
      <c r="A39" s="49" t="s">
        <v>48</v>
      </c>
      <c r="B39" s="50"/>
      <c r="C39" s="50"/>
      <c r="D39" s="50"/>
      <c r="E39" s="50"/>
      <c r="F39" s="50"/>
      <c r="G39" s="50"/>
      <c r="H39" s="50"/>
      <c r="I39" s="50"/>
      <c r="J39" s="51"/>
    </row>
    <row r="40" spans="1:10" ht="39" customHeight="1" x14ac:dyDescent="0.25">
      <c r="A40" s="106" t="s">
        <v>83</v>
      </c>
      <c r="B40" s="107"/>
      <c r="C40" s="107"/>
      <c r="D40" s="107"/>
      <c r="E40" s="107"/>
      <c r="F40" s="107"/>
      <c r="G40" s="107"/>
      <c r="H40" s="107"/>
      <c r="I40" s="107"/>
      <c r="J40" s="108"/>
    </row>
    <row r="41" spans="1:10" x14ac:dyDescent="0.25">
      <c r="A41" s="24"/>
      <c r="B41" s="24"/>
      <c r="C41" s="24"/>
      <c r="D41" s="24"/>
      <c r="E41" s="24"/>
      <c r="F41" s="24"/>
      <c r="G41" s="24"/>
      <c r="H41" s="24"/>
      <c r="I41" s="24"/>
      <c r="J41" s="24"/>
    </row>
    <row r="42" spans="1:10" ht="24.75" customHeight="1" x14ac:dyDescent="0.25">
      <c r="A42" s="45" t="s">
        <v>49</v>
      </c>
      <c r="B42" s="45"/>
      <c r="C42" s="45"/>
      <c r="D42" s="45"/>
      <c r="E42" s="45"/>
      <c r="F42" s="45"/>
      <c r="G42" s="45"/>
      <c r="H42" s="45"/>
      <c r="I42" s="45"/>
      <c r="J42" s="45"/>
    </row>
    <row r="56" spans="12:12" x14ac:dyDescent="0.25">
      <c r="L56">
        <v>2</v>
      </c>
    </row>
    <row r="57" spans="12:12" x14ac:dyDescent="0.25">
      <c r="L57">
        <v>13</v>
      </c>
    </row>
    <row r="58" spans="12:12" x14ac:dyDescent="0.25">
      <c r="L58">
        <f>+L56/L57*100</f>
        <v>15.384615384615385</v>
      </c>
    </row>
  </sheetData>
  <mergeCells count="50">
    <mergeCell ref="B8:C8"/>
    <mergeCell ref="D8:J8"/>
    <mergeCell ref="B1:J1"/>
    <mergeCell ref="B2:C2"/>
    <mergeCell ref="D2:H2"/>
    <mergeCell ref="B3:C3"/>
    <mergeCell ref="D3:H3"/>
    <mergeCell ref="A4:J4"/>
    <mergeCell ref="A5:J5"/>
    <mergeCell ref="A6:J6"/>
    <mergeCell ref="B7:C7"/>
    <mergeCell ref="D7:J7"/>
    <mergeCell ref="B19:J19"/>
    <mergeCell ref="B9:C9"/>
    <mergeCell ref="D9:J9"/>
    <mergeCell ref="B10:J10"/>
    <mergeCell ref="B11:J11"/>
    <mergeCell ref="A12:J12"/>
    <mergeCell ref="C13:J13"/>
    <mergeCell ref="C14:J14"/>
    <mergeCell ref="C15:J15"/>
    <mergeCell ref="A16:J16"/>
    <mergeCell ref="B17:J17"/>
    <mergeCell ref="B18:J18"/>
    <mergeCell ref="A33:J33"/>
    <mergeCell ref="B34:J34"/>
    <mergeCell ref="B35:J35"/>
    <mergeCell ref="B36:J36"/>
    <mergeCell ref="B20:J20"/>
    <mergeCell ref="A21:J21"/>
    <mergeCell ref="A22:J22"/>
    <mergeCell ref="A23:B23"/>
    <mergeCell ref="C23:E23"/>
    <mergeCell ref="F23:H23"/>
    <mergeCell ref="I23:J23"/>
    <mergeCell ref="C26:D26"/>
    <mergeCell ref="E26:F26"/>
    <mergeCell ref="G26:H26"/>
    <mergeCell ref="I26:J26"/>
    <mergeCell ref="A32:J32"/>
    <mergeCell ref="A24:B24"/>
    <mergeCell ref="C24:E24"/>
    <mergeCell ref="F24:H24"/>
    <mergeCell ref="I24:J24"/>
    <mergeCell ref="A25:J25"/>
    <mergeCell ref="A40:J40"/>
    <mergeCell ref="A42:J42"/>
    <mergeCell ref="A38:J38"/>
    <mergeCell ref="A39:J39"/>
    <mergeCell ref="B37:J37"/>
  </mergeCells>
  <dataValidations count="16">
    <dataValidation allowBlank="1" sqref="A7" xr:uid="{00000000-0002-0000-0000-000000000000}"/>
    <dataValidation allowBlank="1" showInputMessage="1" prompt="Nombre del capítulo" sqref="B7:B9 D7:D9" xr:uid="{00000000-0002-0000-0000-000001000000}"/>
    <dataValidation allowBlank="1" showInputMessage="1" showErrorMessage="1" prompt="¿A quién va dirigido el programa?, ¿qué característica tiene esta población que requiere ser beneficiada?" sqref="B19:J19" xr:uid="{00000000-0002-0000-0000-000002000000}"/>
    <dataValidation allowBlank="1" showInputMessage="1" showErrorMessage="1" prompt="Nombre del producto" sqref="B34:J34" xr:uid="{00000000-0002-0000-0000-000003000000}"/>
    <dataValidation allowBlank="1" showInputMessage="1" showErrorMessage="1" prompt="¿En qué consiste el producto? su objetivo" sqref="B35:J35" xr:uid="{00000000-0002-0000-0000-000004000000}"/>
    <dataValidation allowBlank="1" showInputMessage="1" showErrorMessage="1" prompt="1. Describir lo plasmado en el presupuesto_x000a_2. Describir lo alcanzado en términos financieros y de producción " sqref="B36:J36" xr:uid="{00000000-0002-0000-0000-000005000000}"/>
    <dataValidation allowBlank="1" showInputMessage="1" showErrorMessage="1" prompt="De existir desvío, explicar razones." sqref="B37:J37" xr:uid="{00000000-0002-0000-0000-000006000000}"/>
    <dataValidation allowBlank="1" showInputMessage="1" showErrorMessage="1" prompt="Oportunidades de mejora identificadas" sqref="A40:J41" xr:uid="{00000000-0002-0000-0000-000007000000}"/>
    <dataValidation allowBlank="1" showInputMessage="1" showErrorMessage="1" prompt="Presupuesto del programa" sqref="A24:C24 F24" xr:uid="{00000000-0002-0000-0000-000008000000}"/>
    <dataValidation allowBlank="1" showInputMessage="1" showErrorMessage="1" prompt="¿En qué consiste el programa?" sqref="B18:J18" xr:uid="{00000000-0002-0000-0000-000009000000}"/>
    <dataValidation allowBlank="1" showInputMessage="1" showErrorMessage="1" prompt="Nombre de cada producto" sqref="A27:A31" xr:uid="{00000000-0002-0000-0000-00000A000000}"/>
    <dataValidation allowBlank="1" showInputMessage="1" showErrorMessage="1" prompt="Nombre del indicador" sqref="B27" xr:uid="{00000000-0002-0000-0000-00000B000000}"/>
    <dataValidation allowBlank="1" showInputMessage="1" showErrorMessage="1" prompt="Meta anual del indicador" sqref="E27 C27:C30" xr:uid="{00000000-0002-0000-0000-00000C000000}"/>
    <dataValidation allowBlank="1" showInputMessage="1" showErrorMessage="1" prompt="Monto presupuestado para el producto" sqref="F27 D27:D30 E28:F30" xr:uid="{00000000-0002-0000-0000-00000D000000}"/>
    <dataValidation allowBlank="1" showInputMessage="1" showErrorMessage="1" prompt="Meta alcanzada en el trimestre" sqref="G27:G31" xr:uid="{00000000-0002-0000-0000-00000E000000}"/>
    <dataValidation allowBlank="1" showInputMessage="1" showErrorMessage="1" prompt="Monto ejecutado en el trimestre" sqref="H27 H31" xr:uid="{00000000-0002-0000-0000-00000F000000}"/>
  </dataValidations>
  <pageMargins left="0.7" right="0.7" top="0.75" bottom="0.75" header="0.3" footer="0.3"/>
  <pageSetup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58E1-D57A-4626-9914-F3C1A4E5A50C}">
  <dimension ref="A1:M48"/>
  <sheetViews>
    <sheetView topLeftCell="A29" workbookViewId="0">
      <selection activeCell="B44" sqref="B44"/>
    </sheetView>
  </sheetViews>
  <sheetFormatPr baseColWidth="10" defaultRowHeight="15" x14ac:dyDescent="0.25"/>
  <cols>
    <col min="1" max="1" width="24" customWidth="1"/>
    <col min="2" max="2" width="14.7109375" customWidth="1"/>
    <col min="3" max="3" width="8.140625" customWidth="1"/>
    <col min="4" max="4" width="10" customWidth="1"/>
    <col min="5" max="5" width="7" customWidth="1"/>
    <col min="6" max="6" width="10.140625" customWidth="1"/>
    <col min="7" max="7" width="9.42578125" customWidth="1"/>
  </cols>
  <sheetData>
    <row r="1" spans="1:10" ht="21.75" thickBot="1" x14ac:dyDescent="0.3">
      <c r="A1" s="1"/>
      <c r="B1" s="92" t="s">
        <v>80</v>
      </c>
      <c r="C1" s="93"/>
      <c r="D1" s="93"/>
      <c r="E1" s="93"/>
      <c r="F1" s="93"/>
      <c r="G1" s="93"/>
      <c r="H1" s="93"/>
      <c r="I1" s="93"/>
      <c r="J1" s="94"/>
    </row>
    <row r="2" spans="1:10" ht="21.75" thickBot="1" x14ac:dyDescent="0.3">
      <c r="A2" s="2"/>
      <c r="B2" s="95" t="s">
        <v>0</v>
      </c>
      <c r="C2" s="96"/>
      <c r="D2" s="95" t="s">
        <v>1</v>
      </c>
      <c r="E2" s="96"/>
      <c r="F2" s="96"/>
      <c r="G2" s="96"/>
      <c r="H2" s="97"/>
      <c r="I2" s="3" t="s">
        <v>2</v>
      </c>
      <c r="J2" s="4" t="s">
        <v>3</v>
      </c>
    </row>
    <row r="3" spans="1:10" ht="15.75" thickBot="1" x14ac:dyDescent="0.3">
      <c r="A3" s="30"/>
      <c r="B3" s="98"/>
      <c r="C3" s="99"/>
      <c r="D3" s="98"/>
      <c r="E3" s="99"/>
      <c r="F3" s="99"/>
      <c r="G3" s="99"/>
      <c r="H3" s="100"/>
      <c r="I3" s="5"/>
      <c r="J3" s="6"/>
    </row>
    <row r="4" spans="1:10" x14ac:dyDescent="0.25">
      <c r="A4" s="101"/>
      <c r="B4" s="102"/>
      <c r="C4" s="102"/>
      <c r="D4" s="102"/>
      <c r="E4" s="102"/>
      <c r="F4" s="102"/>
      <c r="G4" s="102"/>
      <c r="H4" s="102"/>
      <c r="I4" s="102"/>
      <c r="J4" s="103"/>
    </row>
    <row r="5" spans="1:10" ht="15.75" x14ac:dyDescent="0.25">
      <c r="A5" s="46" t="s">
        <v>69</v>
      </c>
      <c r="B5" s="47"/>
      <c r="C5" s="47"/>
      <c r="D5" s="47"/>
      <c r="E5" s="47"/>
      <c r="F5" s="47"/>
      <c r="G5" s="47"/>
      <c r="H5" s="47"/>
      <c r="I5" s="47"/>
      <c r="J5" s="48"/>
    </row>
    <row r="6" spans="1:10" ht="15.75" x14ac:dyDescent="0.25">
      <c r="A6" s="64" t="s">
        <v>4</v>
      </c>
      <c r="B6" s="65"/>
      <c r="C6" s="65"/>
      <c r="D6" s="65"/>
      <c r="E6" s="65"/>
      <c r="F6" s="65"/>
      <c r="G6" s="65"/>
      <c r="H6" s="65"/>
      <c r="I6" s="65"/>
      <c r="J6" s="66"/>
    </row>
    <row r="7" spans="1:10" x14ac:dyDescent="0.25">
      <c r="A7" s="7" t="s">
        <v>5</v>
      </c>
      <c r="B7" s="83" t="s">
        <v>50</v>
      </c>
      <c r="C7" s="84"/>
      <c r="D7" s="84" t="s">
        <v>52</v>
      </c>
      <c r="E7" s="84"/>
      <c r="F7" s="84"/>
      <c r="G7" s="84"/>
      <c r="H7" s="84"/>
      <c r="I7" s="84"/>
      <c r="J7" s="85"/>
    </row>
    <row r="8" spans="1:10" x14ac:dyDescent="0.25">
      <c r="A8" s="8" t="s">
        <v>6</v>
      </c>
      <c r="B8" s="83" t="s">
        <v>7</v>
      </c>
      <c r="C8" s="84"/>
      <c r="D8" s="84" t="s">
        <v>52</v>
      </c>
      <c r="E8" s="84"/>
      <c r="F8" s="84"/>
      <c r="G8" s="84"/>
      <c r="H8" s="84"/>
      <c r="I8" s="84"/>
      <c r="J8" s="85"/>
    </row>
    <row r="9" spans="1:10" x14ac:dyDescent="0.25">
      <c r="A9" s="8" t="s">
        <v>8</v>
      </c>
      <c r="B9" s="83" t="s">
        <v>51</v>
      </c>
      <c r="C9" s="84"/>
      <c r="D9" s="84" t="s">
        <v>52</v>
      </c>
      <c r="E9" s="84"/>
      <c r="F9" s="84"/>
      <c r="G9" s="84"/>
      <c r="H9" s="84"/>
      <c r="I9" s="84"/>
      <c r="J9" s="85"/>
    </row>
    <row r="10" spans="1:10" ht="45" customHeight="1" x14ac:dyDescent="0.25">
      <c r="A10" s="7" t="s">
        <v>9</v>
      </c>
      <c r="B10" s="104" t="s">
        <v>67</v>
      </c>
      <c r="C10" s="104"/>
      <c r="D10" s="104"/>
      <c r="E10" s="104"/>
      <c r="F10" s="104"/>
      <c r="G10" s="104"/>
      <c r="H10" s="104"/>
      <c r="I10" s="104"/>
      <c r="J10" s="105"/>
    </row>
    <row r="11" spans="1:10" ht="29.25" customHeight="1" x14ac:dyDescent="0.25">
      <c r="A11" s="7" t="s">
        <v>10</v>
      </c>
      <c r="B11" s="90" t="s">
        <v>68</v>
      </c>
      <c r="C11" s="90"/>
      <c r="D11" s="90"/>
      <c r="E11" s="90"/>
      <c r="F11" s="90"/>
      <c r="G11" s="90"/>
      <c r="H11" s="90"/>
      <c r="I11" s="90"/>
      <c r="J11" s="91"/>
    </row>
    <row r="12" spans="1:10" ht="15.75" x14ac:dyDescent="0.25">
      <c r="A12" s="46" t="s">
        <v>11</v>
      </c>
      <c r="B12" s="47"/>
      <c r="C12" s="47"/>
      <c r="D12" s="47"/>
      <c r="E12" s="47"/>
      <c r="F12" s="47"/>
      <c r="G12" s="47"/>
      <c r="H12" s="47"/>
      <c r="I12" s="47"/>
      <c r="J12" s="48"/>
    </row>
    <row r="13" spans="1:10" x14ac:dyDescent="0.25">
      <c r="A13" s="7" t="s">
        <v>12</v>
      </c>
      <c r="B13" s="9">
        <v>2</v>
      </c>
      <c r="C13" s="88" t="s">
        <v>53</v>
      </c>
      <c r="D13" s="88"/>
      <c r="E13" s="88"/>
      <c r="F13" s="88"/>
      <c r="G13" s="88"/>
      <c r="H13" s="88"/>
      <c r="I13" s="88"/>
      <c r="J13" s="88"/>
    </row>
    <row r="14" spans="1:10" ht="17.25" customHeight="1" x14ac:dyDescent="0.25">
      <c r="A14" s="7" t="s">
        <v>13</v>
      </c>
      <c r="B14" s="10">
        <v>2.2000000000000002</v>
      </c>
      <c r="C14" s="89" t="str">
        <f>IFERROR(VLOOKUP(B14,'[1]Validacion datos'!A8:B26,2,FALSE),"")</f>
        <v>Salud y seguridad social integral</v>
      </c>
      <c r="D14" s="89"/>
      <c r="E14" s="89"/>
      <c r="F14" s="89"/>
      <c r="G14" s="89"/>
      <c r="H14" s="89"/>
      <c r="I14" s="89"/>
      <c r="J14" s="89"/>
    </row>
    <row r="15" spans="1:10" ht="42" customHeight="1" x14ac:dyDescent="0.25">
      <c r="A15" s="7" t="s">
        <v>14</v>
      </c>
      <c r="B15" s="11" t="s">
        <v>54</v>
      </c>
      <c r="C15" s="8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89"/>
      <c r="E15" s="89"/>
      <c r="F15" s="89"/>
      <c r="G15" s="89"/>
      <c r="H15" s="89"/>
      <c r="I15" s="89"/>
      <c r="J15" s="89"/>
    </row>
    <row r="16" spans="1:10" ht="15.75" x14ac:dyDescent="0.25">
      <c r="A16" s="46" t="s">
        <v>15</v>
      </c>
      <c r="B16" s="47"/>
      <c r="C16" s="47"/>
      <c r="D16" s="47"/>
      <c r="E16" s="47"/>
      <c r="F16" s="47"/>
      <c r="G16" s="47"/>
      <c r="H16" s="47"/>
      <c r="I16" s="47"/>
      <c r="J16" s="48"/>
    </row>
    <row r="17" spans="1:13" ht="20.25" customHeight="1" x14ac:dyDescent="0.25">
      <c r="A17" s="7" t="s">
        <v>16</v>
      </c>
      <c r="B17" s="90" t="s">
        <v>55</v>
      </c>
      <c r="C17" s="90"/>
      <c r="D17" s="90"/>
      <c r="E17" s="90"/>
      <c r="F17" s="90"/>
      <c r="G17" s="90"/>
      <c r="H17" s="90"/>
      <c r="I17" s="90"/>
      <c r="J17" s="91"/>
    </row>
    <row r="18" spans="1:13" ht="42" customHeight="1" x14ac:dyDescent="0.25">
      <c r="A18" s="12" t="s">
        <v>17</v>
      </c>
      <c r="B18" s="81" t="s">
        <v>76</v>
      </c>
      <c r="C18" s="81"/>
      <c r="D18" s="81"/>
      <c r="E18" s="81"/>
      <c r="F18" s="81"/>
      <c r="G18" s="81"/>
      <c r="H18" s="81"/>
      <c r="I18" s="81"/>
      <c r="J18" s="82"/>
    </row>
    <row r="19" spans="1:13" ht="22.5" customHeight="1" x14ac:dyDescent="0.25">
      <c r="A19" s="12" t="s">
        <v>18</v>
      </c>
      <c r="B19" s="81" t="s">
        <v>77</v>
      </c>
      <c r="C19" s="81"/>
      <c r="D19" s="81"/>
      <c r="E19" s="81"/>
      <c r="F19" s="81"/>
      <c r="G19" s="81"/>
      <c r="H19" s="81"/>
      <c r="I19" s="81"/>
      <c r="J19" s="82"/>
    </row>
    <row r="20" spans="1:13" ht="51" customHeight="1" x14ac:dyDescent="0.25">
      <c r="A20" s="12" t="s">
        <v>19</v>
      </c>
      <c r="B20" s="71" t="s">
        <v>74</v>
      </c>
      <c r="C20" s="71"/>
      <c r="D20" s="71"/>
      <c r="E20" s="71"/>
      <c r="F20" s="71"/>
      <c r="G20" s="71"/>
      <c r="H20" s="71"/>
      <c r="I20" s="71"/>
      <c r="J20" s="72"/>
    </row>
    <row r="21" spans="1:13" ht="15.75" x14ac:dyDescent="0.25">
      <c r="A21" s="46" t="s">
        <v>20</v>
      </c>
      <c r="B21" s="47"/>
      <c r="C21" s="47"/>
      <c r="D21" s="47"/>
      <c r="E21" s="47"/>
      <c r="F21" s="47"/>
      <c r="G21" s="47"/>
      <c r="H21" s="47"/>
      <c r="I21" s="47"/>
      <c r="J21" s="48"/>
    </row>
    <row r="22" spans="1:13" ht="15.75" x14ac:dyDescent="0.25">
      <c r="A22" s="64" t="s">
        <v>21</v>
      </c>
      <c r="B22" s="65"/>
      <c r="C22" s="65"/>
      <c r="D22" s="65"/>
      <c r="E22" s="65"/>
      <c r="F22" s="65"/>
      <c r="G22" s="65"/>
      <c r="H22" s="65"/>
      <c r="I22" s="65"/>
      <c r="J22" s="66"/>
    </row>
    <row r="23" spans="1:13" x14ac:dyDescent="0.25">
      <c r="A23" s="73" t="s">
        <v>22</v>
      </c>
      <c r="B23" s="74"/>
      <c r="C23" s="75" t="s">
        <v>23</v>
      </c>
      <c r="D23" s="76"/>
      <c r="E23" s="76"/>
      <c r="F23" s="76" t="s">
        <v>24</v>
      </c>
      <c r="G23" s="76"/>
      <c r="H23" s="74"/>
      <c r="I23" s="75" t="s">
        <v>25</v>
      </c>
      <c r="J23" s="77"/>
    </row>
    <row r="24" spans="1:13" x14ac:dyDescent="0.25">
      <c r="A24" s="54">
        <v>367290</v>
      </c>
      <c r="B24" s="55"/>
      <c r="C24" s="56">
        <v>367290</v>
      </c>
      <c r="D24" s="57"/>
      <c r="E24" s="58"/>
      <c r="F24" s="56">
        <v>104661.1</v>
      </c>
      <c r="G24" s="57"/>
      <c r="H24" s="58"/>
      <c r="I24" s="62">
        <f>+F24/C24</f>
        <v>0.28495494023795914</v>
      </c>
      <c r="J24" s="63"/>
      <c r="M24" s="31"/>
    </row>
    <row r="25" spans="1:13" ht="15.75" x14ac:dyDescent="0.25">
      <c r="A25" s="64" t="s">
        <v>26</v>
      </c>
      <c r="B25" s="65"/>
      <c r="C25" s="65"/>
      <c r="D25" s="65"/>
      <c r="E25" s="65"/>
      <c r="F25" s="65"/>
      <c r="G25" s="65"/>
      <c r="H25" s="65"/>
      <c r="I25" s="65"/>
      <c r="J25" s="66"/>
    </row>
    <row r="26" spans="1:13" ht="30" customHeight="1" x14ac:dyDescent="0.25">
      <c r="A26" s="13"/>
      <c r="C26" s="78" t="s">
        <v>27</v>
      </c>
      <c r="D26" s="79"/>
      <c r="E26" s="78" t="s">
        <v>28</v>
      </c>
      <c r="F26" s="79"/>
      <c r="G26" s="78" t="s">
        <v>29</v>
      </c>
      <c r="H26" s="78"/>
      <c r="I26" s="78" t="s">
        <v>30</v>
      </c>
      <c r="J26" s="80"/>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8.25" customHeight="1" x14ac:dyDescent="0.25">
      <c r="A28" s="17" t="s">
        <v>57</v>
      </c>
      <c r="B28" s="34" t="s">
        <v>56</v>
      </c>
      <c r="C28" s="25">
        <v>21</v>
      </c>
      <c r="D28" s="18">
        <v>1500438</v>
      </c>
      <c r="E28" s="40">
        <v>4</v>
      </c>
      <c r="F28" s="43">
        <v>375109.5</v>
      </c>
      <c r="G28" s="19">
        <v>6</v>
      </c>
      <c r="H28" s="18">
        <v>240300</v>
      </c>
      <c r="I28" s="20">
        <f>+Tabla1[[#This Row],[Física 
(E)]]/Tabla1[[#This Row],[Física
(C)]]</f>
        <v>1.5</v>
      </c>
      <c r="J28" s="36">
        <f>+Tabla17[[#This Row],[Financiera 
 (F)]]/Tabla17[[#This Row],[Financiera
(D)]]</f>
        <v>0.64061294102122179</v>
      </c>
    </row>
    <row r="29" spans="1:13" ht="76.900000000000006" customHeight="1" x14ac:dyDescent="0.25">
      <c r="A29" s="17" t="s">
        <v>73</v>
      </c>
      <c r="B29" s="34" t="s">
        <v>58</v>
      </c>
      <c r="C29" s="25">
        <v>29</v>
      </c>
      <c r="D29" s="26">
        <v>367290</v>
      </c>
      <c r="E29" s="40">
        <v>5</v>
      </c>
      <c r="F29" s="43">
        <v>67290</v>
      </c>
      <c r="G29" s="19">
        <v>4</v>
      </c>
      <c r="H29" s="18">
        <v>23360</v>
      </c>
      <c r="I29" s="27">
        <f>+Tabla17[[#This Row],[Física 
(E)]]/Tabla17[[#This Row],[Física
(C)]]</f>
        <v>0.8</v>
      </c>
      <c r="J29" s="36">
        <f>+Tabla17[[#This Row],[Financiera 
 (F)]]/Tabla17[[#This Row],[Financiera
(D)]]</f>
        <v>0.34715410908010108</v>
      </c>
      <c r="L29" s="28"/>
    </row>
    <row r="30" spans="1:13" ht="47.45" customHeight="1" x14ac:dyDescent="0.25">
      <c r="A30" s="17" t="s">
        <v>63</v>
      </c>
      <c r="B30" s="34" t="s">
        <v>59</v>
      </c>
      <c r="C30" s="21">
        <v>22</v>
      </c>
      <c r="D30" s="18">
        <v>467000</v>
      </c>
      <c r="E30" s="41">
        <v>3</v>
      </c>
      <c r="F30" s="44">
        <v>100000</v>
      </c>
      <c r="G30" s="19">
        <v>3</v>
      </c>
      <c r="H30" s="18">
        <v>32110.5</v>
      </c>
      <c r="I30" s="27">
        <f>+Tabla17[[#This Row],[Física 
(E)]]/Tabla17[[#This Row],[Física
(C)]]</f>
        <v>1</v>
      </c>
      <c r="J30" s="36">
        <f>+Tabla17[[#This Row],[Financiera 
 (F)]]/Tabla17[[#This Row],[Financiera
(D)]]</f>
        <v>0.32110499999999997</v>
      </c>
      <c r="L30" s="37"/>
    </row>
    <row r="31" spans="1:13" ht="102.75" customHeight="1" x14ac:dyDescent="0.25">
      <c r="A31" s="17" t="s">
        <v>64</v>
      </c>
      <c r="B31" s="33" t="s">
        <v>60</v>
      </c>
      <c r="C31" s="29">
        <v>4</v>
      </c>
      <c r="D31" s="22">
        <v>311120</v>
      </c>
      <c r="E31" s="29">
        <v>1</v>
      </c>
      <c r="F31" s="44">
        <v>71120</v>
      </c>
      <c r="G31" s="42">
        <v>1</v>
      </c>
      <c r="H31" s="18">
        <v>11000</v>
      </c>
      <c r="I31" s="27">
        <f>+Tabla17[[#This Row],[Física 
(E)]]/Tabla17[[#This Row],[Física
(C)]]</f>
        <v>1</v>
      </c>
      <c r="J31" s="36">
        <f>+Tabla17[[#This Row],[Financiera 
 (F)]]/Tabla17[[#This Row],[Financiera
(D)]]*100%</f>
        <v>0.1546681664791901</v>
      </c>
    </row>
    <row r="32" spans="1:13" ht="15.75" x14ac:dyDescent="0.25">
      <c r="A32" s="46" t="s">
        <v>41</v>
      </c>
      <c r="B32" s="47"/>
      <c r="C32" s="47"/>
      <c r="D32" s="47"/>
      <c r="E32" s="47"/>
      <c r="F32" s="47"/>
      <c r="G32" s="47"/>
      <c r="H32" s="47"/>
      <c r="I32" s="47"/>
      <c r="J32" s="48"/>
    </row>
    <row r="33" spans="1:10" ht="15.75" x14ac:dyDescent="0.25">
      <c r="A33" s="64" t="s">
        <v>42</v>
      </c>
      <c r="B33" s="65"/>
      <c r="C33" s="65"/>
      <c r="D33" s="65"/>
      <c r="E33" s="65"/>
      <c r="F33" s="65"/>
      <c r="G33" s="65"/>
      <c r="H33" s="65"/>
      <c r="I33" s="65"/>
      <c r="J33" s="66"/>
    </row>
    <row r="34" spans="1:10" ht="37.5" customHeight="1" x14ac:dyDescent="0.25">
      <c r="A34" s="23" t="s">
        <v>43</v>
      </c>
      <c r="B34" s="110" t="s">
        <v>71</v>
      </c>
      <c r="C34" s="110"/>
      <c r="D34" s="110"/>
      <c r="E34" s="110"/>
      <c r="F34" s="110"/>
      <c r="G34" s="110"/>
      <c r="H34" s="110"/>
      <c r="I34" s="110"/>
      <c r="J34" s="110"/>
    </row>
    <row r="35" spans="1:10" ht="42" customHeight="1" x14ac:dyDescent="0.25">
      <c r="A35" s="23" t="s">
        <v>44</v>
      </c>
      <c r="B35" s="111" t="s">
        <v>78</v>
      </c>
      <c r="C35" s="111"/>
      <c r="D35" s="111"/>
      <c r="E35" s="111"/>
      <c r="F35" s="111"/>
      <c r="G35" s="111"/>
      <c r="H35" s="111"/>
      <c r="I35" s="111"/>
      <c r="J35" s="111"/>
    </row>
    <row r="36" spans="1:10" ht="78" customHeight="1" x14ac:dyDescent="0.25">
      <c r="A36" s="23" t="s">
        <v>45</v>
      </c>
      <c r="B36" s="111" t="s">
        <v>84</v>
      </c>
      <c r="C36" s="111"/>
      <c r="D36" s="111"/>
      <c r="E36" s="111"/>
      <c r="F36" s="111"/>
      <c r="G36" s="111"/>
      <c r="H36" s="111"/>
      <c r="I36" s="111"/>
      <c r="J36" s="111"/>
    </row>
    <row r="37" spans="1:10" ht="84.75" customHeight="1" x14ac:dyDescent="0.25">
      <c r="A37" s="23" t="s">
        <v>46</v>
      </c>
      <c r="B37" s="52" t="s">
        <v>85</v>
      </c>
      <c r="C37" s="52"/>
      <c r="D37" s="52"/>
      <c r="E37" s="52"/>
      <c r="F37" s="52"/>
      <c r="G37" s="52"/>
      <c r="H37" s="52"/>
      <c r="I37" s="52"/>
      <c r="J37" s="52"/>
    </row>
    <row r="38" spans="1:10" ht="15.75" x14ac:dyDescent="0.25">
      <c r="A38" s="46" t="s">
        <v>47</v>
      </c>
      <c r="B38" s="47"/>
      <c r="C38" s="47"/>
      <c r="D38" s="47"/>
      <c r="E38" s="47"/>
      <c r="F38" s="47"/>
      <c r="G38" s="47"/>
      <c r="H38" s="47"/>
      <c r="I38" s="47"/>
      <c r="J38" s="48"/>
    </row>
    <row r="39" spans="1:10" ht="15.75" x14ac:dyDescent="0.25">
      <c r="A39" s="49" t="s">
        <v>48</v>
      </c>
      <c r="B39" s="50"/>
      <c r="C39" s="50"/>
      <c r="D39" s="50"/>
      <c r="E39" s="50"/>
      <c r="F39" s="50"/>
      <c r="G39" s="50"/>
      <c r="H39" s="50"/>
      <c r="I39" s="50"/>
      <c r="J39" s="51"/>
    </row>
    <row r="40" spans="1:10" ht="57" customHeight="1" x14ac:dyDescent="0.25">
      <c r="A40" s="106"/>
      <c r="B40" s="107"/>
      <c r="C40" s="107"/>
      <c r="D40" s="107"/>
      <c r="E40" s="107"/>
      <c r="F40" s="107"/>
      <c r="G40" s="107"/>
      <c r="H40" s="107"/>
      <c r="I40" s="107"/>
      <c r="J40" s="108"/>
    </row>
    <row r="41" spans="1:10" x14ac:dyDescent="0.25">
      <c r="A41" s="24"/>
      <c r="B41" s="24"/>
      <c r="C41" s="24"/>
      <c r="D41" s="24"/>
      <c r="E41" s="24"/>
      <c r="F41" s="24"/>
      <c r="G41" s="24"/>
      <c r="H41" s="24"/>
      <c r="I41" s="24"/>
      <c r="J41" s="24"/>
    </row>
    <row r="42" spans="1:10" ht="24.75" customHeight="1" x14ac:dyDescent="0.25">
      <c r="A42" s="109" t="s">
        <v>49</v>
      </c>
      <c r="B42" s="109"/>
      <c r="C42" s="109"/>
      <c r="D42" s="109"/>
      <c r="E42" s="109"/>
      <c r="F42" s="109"/>
      <c r="G42" s="109"/>
      <c r="H42" s="109"/>
      <c r="I42" s="109"/>
      <c r="J42" s="109"/>
    </row>
    <row r="47" spans="1:10" ht="347.25" customHeight="1" x14ac:dyDescent="0.25">
      <c r="A47" s="32"/>
    </row>
    <row r="48" spans="1:10" ht="15" customHeight="1" x14ac:dyDescent="0.25">
      <c r="A48" s="32"/>
    </row>
  </sheetData>
  <mergeCells count="50">
    <mergeCell ref="A38:J38"/>
    <mergeCell ref="A39:J39"/>
    <mergeCell ref="A40:J40"/>
    <mergeCell ref="A42:J42"/>
    <mergeCell ref="B34:J34"/>
    <mergeCell ref="B35:J35"/>
    <mergeCell ref="B36:J36"/>
    <mergeCell ref="B37:J37"/>
    <mergeCell ref="A32:J32"/>
    <mergeCell ref="A33:J33"/>
    <mergeCell ref="A24:B24"/>
    <mergeCell ref="C24:E24"/>
    <mergeCell ref="F24:H24"/>
    <mergeCell ref="I24:J24"/>
    <mergeCell ref="A25:J25"/>
    <mergeCell ref="C26:D26"/>
    <mergeCell ref="E26:F26"/>
    <mergeCell ref="G26:H26"/>
    <mergeCell ref="I26:J26"/>
    <mergeCell ref="B20:J20"/>
    <mergeCell ref="A21:J21"/>
    <mergeCell ref="A22:J22"/>
    <mergeCell ref="A23:B23"/>
    <mergeCell ref="C23:E23"/>
    <mergeCell ref="F23:H23"/>
    <mergeCell ref="I23:J23"/>
    <mergeCell ref="B19:J19"/>
    <mergeCell ref="B9:C9"/>
    <mergeCell ref="D9:J9"/>
    <mergeCell ref="B10:J10"/>
    <mergeCell ref="B11:J11"/>
    <mergeCell ref="A12:J12"/>
    <mergeCell ref="C13:J13"/>
    <mergeCell ref="C14:J14"/>
    <mergeCell ref="C15:J15"/>
    <mergeCell ref="A16:J16"/>
    <mergeCell ref="B17:J17"/>
    <mergeCell ref="B18:J18"/>
    <mergeCell ref="A5:J5"/>
    <mergeCell ref="A6:J6"/>
    <mergeCell ref="B7:C7"/>
    <mergeCell ref="D7:J7"/>
    <mergeCell ref="B8:C8"/>
    <mergeCell ref="D8:J8"/>
    <mergeCell ref="A4:J4"/>
    <mergeCell ref="B1:J1"/>
    <mergeCell ref="B2:C2"/>
    <mergeCell ref="D2:H2"/>
    <mergeCell ref="B3:C3"/>
    <mergeCell ref="D3:H3"/>
  </mergeCells>
  <dataValidations count="16">
    <dataValidation allowBlank="1" showInputMessage="1" showErrorMessage="1" prompt="Monto ejecutado en el trimestre" sqref="H27 H31" xr:uid="{1F9C4AFD-24D0-4C38-BB3C-9CC8EA1FABF0}"/>
    <dataValidation allowBlank="1" showInputMessage="1" showErrorMessage="1" prompt="Meta alcanzada en el trimestre" sqref="G27:G31" xr:uid="{5C8BC3B7-B2F0-4055-A5F6-729B7A7B9A0E}"/>
    <dataValidation allowBlank="1" showInputMessage="1" showErrorMessage="1" prompt="Monto presupuestado para el producto" sqref="F27 D27:D30 E28:F30" xr:uid="{DBA918C0-5A97-4CC9-9853-FF5A3E784AAD}"/>
    <dataValidation allowBlank="1" showInputMessage="1" showErrorMessage="1" prompt="Meta anual del indicador" sqref="E27 C27:C30" xr:uid="{83B5D047-B2B5-4A5C-BBAF-5368695CE161}"/>
    <dataValidation allowBlank="1" showInputMessage="1" showErrorMessage="1" prompt="Nombre del indicador" sqref="B27" xr:uid="{8B9423F4-4DC5-4EF0-B7AF-D7E7155598C2}"/>
    <dataValidation allowBlank="1" showInputMessage="1" showErrorMessage="1" prompt="Nombre de cada producto" sqref="A27:A31" xr:uid="{B337FEC9-5A79-41E0-9D78-29581AEDD22F}"/>
    <dataValidation allowBlank="1" showInputMessage="1" showErrorMessage="1" prompt="¿En qué consiste el programa?" sqref="B18:J18" xr:uid="{CEB9EF04-31FE-46E0-88F9-75429B1CB06A}"/>
    <dataValidation allowBlank="1" showInputMessage="1" showErrorMessage="1" prompt="Presupuesto del programa" sqref="A24:C24 F24" xr:uid="{330AF4EE-C8F6-4893-94E0-59C55379C2F2}"/>
    <dataValidation allowBlank="1" showInputMessage="1" showErrorMessage="1" prompt="Oportunidades de mejora identificadas" sqref="A40:J41" xr:uid="{B2E6BE6C-4ED9-4584-A99F-68191B970133}"/>
    <dataValidation allowBlank="1" showInputMessage="1" showErrorMessage="1" prompt="De existir desvío, explicar razones." sqref="B37:J37" xr:uid="{CD5E0130-0CC7-49C2-9D3C-8F49656F3057}"/>
    <dataValidation allowBlank="1" showInputMessage="1" showErrorMessage="1" prompt="1. Describir lo plasmado en el presupuesto_x000a_2. Describir lo alcanzado en términos financieros y de producción " sqref="B36:J36" xr:uid="{3B4D7FD1-8767-4566-ACFF-9FA05AB4462C}"/>
    <dataValidation allowBlank="1" showInputMessage="1" showErrorMessage="1" prompt="¿En qué consiste el producto? su objetivo" sqref="B35:J35" xr:uid="{9EB28E01-34E4-4A6A-88F9-9E0B0A68D8DC}"/>
    <dataValidation allowBlank="1" showInputMessage="1" showErrorMessage="1" prompt="Nombre del producto" sqref="B34:J34" xr:uid="{5E546256-CD1D-431C-8FA2-FF8E258C7F69}"/>
    <dataValidation allowBlank="1" showInputMessage="1" showErrorMessage="1" prompt="¿A quién va dirigido el programa?, ¿qué característica tiene esta población que requiere ser beneficiada?" sqref="B19:J19" xr:uid="{9A8F8EA8-37F5-461A-AACF-93928D8DDE5B}"/>
    <dataValidation allowBlank="1" showInputMessage="1" prompt="Nombre del capítulo" sqref="B7:B9 D7:D9" xr:uid="{BC39D5C6-ED1A-4CDA-A5CC-816F63E89A77}"/>
    <dataValidation allowBlank="1" sqref="A7" xr:uid="{16BDE7FE-F1D8-4109-856E-D9E0D76887A9}"/>
  </dataValidations>
  <pageMargins left="0.7" right="0.7"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9DA6A-985A-4331-B12F-C500EBAB2132}">
  <dimension ref="A1:M42"/>
  <sheetViews>
    <sheetView tabSelected="1" workbookViewId="0">
      <selection activeCell="L39" sqref="L39"/>
    </sheetView>
  </sheetViews>
  <sheetFormatPr baseColWidth="10" defaultRowHeight="15" x14ac:dyDescent="0.25"/>
  <cols>
    <col min="1" max="1" width="25.85546875" customWidth="1"/>
    <col min="2" max="2" width="14.7109375" customWidth="1"/>
    <col min="3" max="3" width="8.42578125" customWidth="1"/>
    <col min="4" max="4" width="11.5703125" customWidth="1"/>
    <col min="5" max="5" width="9.42578125" customWidth="1"/>
    <col min="6" max="6" width="10.28515625" customWidth="1"/>
    <col min="7" max="7" width="9.140625" customWidth="1"/>
  </cols>
  <sheetData>
    <row r="1" spans="1:10" ht="21.75" thickBot="1" x14ac:dyDescent="0.3">
      <c r="A1" s="1"/>
      <c r="B1" s="92" t="s">
        <v>80</v>
      </c>
      <c r="C1" s="93"/>
      <c r="D1" s="93"/>
      <c r="E1" s="93"/>
      <c r="F1" s="93"/>
      <c r="G1" s="93"/>
      <c r="H1" s="93"/>
      <c r="I1" s="93"/>
      <c r="J1" s="94"/>
    </row>
    <row r="2" spans="1:10" ht="21.75" thickBot="1" x14ac:dyDescent="0.3">
      <c r="A2" s="2"/>
      <c r="B2" s="95" t="s">
        <v>0</v>
      </c>
      <c r="C2" s="96"/>
      <c r="D2" s="95" t="s">
        <v>1</v>
      </c>
      <c r="E2" s="96"/>
      <c r="F2" s="96"/>
      <c r="G2" s="96"/>
      <c r="H2" s="97"/>
      <c r="I2" s="3" t="s">
        <v>2</v>
      </c>
      <c r="J2" s="4" t="s">
        <v>3</v>
      </c>
    </row>
    <row r="3" spans="1:10" ht="15.75" thickBot="1" x14ac:dyDescent="0.3">
      <c r="A3" s="30"/>
      <c r="B3" s="98"/>
      <c r="C3" s="99"/>
      <c r="D3" s="98"/>
      <c r="E3" s="99"/>
      <c r="F3" s="99"/>
      <c r="G3" s="99"/>
      <c r="H3" s="100"/>
      <c r="I3" s="5"/>
      <c r="J3" s="6"/>
    </row>
    <row r="4" spans="1:10" x14ac:dyDescent="0.25">
      <c r="A4" s="101"/>
      <c r="B4" s="102"/>
      <c r="C4" s="102"/>
      <c r="D4" s="102"/>
      <c r="E4" s="102"/>
      <c r="F4" s="102"/>
      <c r="G4" s="102"/>
      <c r="H4" s="102"/>
      <c r="I4" s="102"/>
      <c r="J4" s="103"/>
    </row>
    <row r="5" spans="1:10" ht="15.75" x14ac:dyDescent="0.25">
      <c r="A5" s="46" t="s">
        <v>69</v>
      </c>
      <c r="B5" s="47"/>
      <c r="C5" s="47"/>
      <c r="D5" s="47"/>
      <c r="E5" s="47"/>
      <c r="F5" s="47"/>
      <c r="G5" s="47"/>
      <c r="H5" s="47"/>
      <c r="I5" s="47"/>
      <c r="J5" s="48"/>
    </row>
    <row r="6" spans="1:10" ht="15.75" x14ac:dyDescent="0.25">
      <c r="A6" s="64" t="s">
        <v>4</v>
      </c>
      <c r="B6" s="65"/>
      <c r="C6" s="65"/>
      <c r="D6" s="65"/>
      <c r="E6" s="65"/>
      <c r="F6" s="65"/>
      <c r="G6" s="65"/>
      <c r="H6" s="65"/>
      <c r="I6" s="65"/>
      <c r="J6" s="66"/>
    </row>
    <row r="7" spans="1:10" x14ac:dyDescent="0.25">
      <c r="A7" s="7" t="s">
        <v>5</v>
      </c>
      <c r="B7" s="83" t="s">
        <v>50</v>
      </c>
      <c r="C7" s="84"/>
      <c r="D7" s="84" t="s">
        <v>52</v>
      </c>
      <c r="E7" s="84"/>
      <c r="F7" s="84"/>
      <c r="G7" s="84"/>
      <c r="H7" s="84"/>
      <c r="I7" s="84"/>
      <c r="J7" s="85"/>
    </row>
    <row r="8" spans="1:10" x14ac:dyDescent="0.25">
      <c r="A8" s="8" t="s">
        <v>6</v>
      </c>
      <c r="B8" s="83" t="s">
        <v>7</v>
      </c>
      <c r="C8" s="84"/>
      <c r="D8" s="84" t="s">
        <v>52</v>
      </c>
      <c r="E8" s="84"/>
      <c r="F8" s="84"/>
      <c r="G8" s="84"/>
      <c r="H8" s="84"/>
      <c r="I8" s="84"/>
      <c r="J8" s="85"/>
    </row>
    <row r="9" spans="1:10" x14ac:dyDescent="0.25">
      <c r="A9" s="8" t="s">
        <v>8</v>
      </c>
      <c r="B9" s="83" t="s">
        <v>51</v>
      </c>
      <c r="C9" s="84"/>
      <c r="D9" s="84" t="s">
        <v>52</v>
      </c>
      <c r="E9" s="84"/>
      <c r="F9" s="84"/>
      <c r="G9" s="84"/>
      <c r="H9" s="84"/>
      <c r="I9" s="84"/>
      <c r="J9" s="85"/>
    </row>
    <row r="10" spans="1:10" ht="45" customHeight="1" x14ac:dyDescent="0.25">
      <c r="A10" s="7" t="s">
        <v>9</v>
      </c>
      <c r="B10" s="112" t="s">
        <v>67</v>
      </c>
      <c r="C10" s="112"/>
      <c r="D10" s="112"/>
      <c r="E10" s="112"/>
      <c r="F10" s="112"/>
      <c r="G10" s="112"/>
      <c r="H10" s="112"/>
      <c r="I10" s="112"/>
      <c r="J10" s="113"/>
    </row>
    <row r="11" spans="1:10" ht="29.25" customHeight="1" x14ac:dyDescent="0.25">
      <c r="A11" s="7" t="s">
        <v>10</v>
      </c>
      <c r="B11" s="90" t="s">
        <v>68</v>
      </c>
      <c r="C11" s="90"/>
      <c r="D11" s="90"/>
      <c r="E11" s="90"/>
      <c r="F11" s="90"/>
      <c r="G11" s="90"/>
      <c r="H11" s="90"/>
      <c r="I11" s="90"/>
      <c r="J11" s="91"/>
    </row>
    <row r="12" spans="1:10" ht="15.75" x14ac:dyDescent="0.25">
      <c r="A12" s="46" t="s">
        <v>11</v>
      </c>
      <c r="B12" s="47"/>
      <c r="C12" s="47"/>
      <c r="D12" s="47"/>
      <c r="E12" s="47"/>
      <c r="F12" s="47"/>
      <c r="G12" s="47"/>
      <c r="H12" s="47"/>
      <c r="I12" s="47"/>
      <c r="J12" s="48"/>
    </row>
    <row r="13" spans="1:10" x14ac:dyDescent="0.25">
      <c r="A13" s="7" t="s">
        <v>12</v>
      </c>
      <c r="B13" s="9">
        <v>2</v>
      </c>
      <c r="C13" s="88" t="s">
        <v>53</v>
      </c>
      <c r="D13" s="88"/>
      <c r="E13" s="88"/>
      <c r="F13" s="88"/>
      <c r="G13" s="88"/>
      <c r="H13" s="88"/>
      <c r="I13" s="88"/>
      <c r="J13" s="88"/>
    </row>
    <row r="14" spans="1:10" ht="17.25" customHeight="1" x14ac:dyDescent="0.25">
      <c r="A14" s="7" t="s">
        <v>13</v>
      </c>
      <c r="B14" s="10">
        <v>2.2000000000000002</v>
      </c>
      <c r="C14" s="89" t="str">
        <f>IFERROR(VLOOKUP(B14,'[1]Validacion datos'!A8:B26,2,FALSE),"")</f>
        <v>Salud y seguridad social integral</v>
      </c>
      <c r="D14" s="89"/>
      <c r="E14" s="89"/>
      <c r="F14" s="89"/>
      <c r="G14" s="89"/>
      <c r="H14" s="89"/>
      <c r="I14" s="89"/>
      <c r="J14" s="89"/>
    </row>
    <row r="15" spans="1:10" ht="42" customHeight="1" x14ac:dyDescent="0.25">
      <c r="A15" s="7" t="s">
        <v>14</v>
      </c>
      <c r="B15" s="11" t="s">
        <v>54</v>
      </c>
      <c r="C15" s="8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89"/>
      <c r="E15" s="89"/>
      <c r="F15" s="89"/>
      <c r="G15" s="89"/>
      <c r="H15" s="89"/>
      <c r="I15" s="89"/>
      <c r="J15" s="89"/>
    </row>
    <row r="16" spans="1:10" ht="15.75" x14ac:dyDescent="0.25">
      <c r="A16" s="46" t="s">
        <v>15</v>
      </c>
      <c r="B16" s="47"/>
      <c r="C16" s="47"/>
      <c r="D16" s="47"/>
      <c r="E16" s="47"/>
      <c r="F16" s="47"/>
      <c r="G16" s="47"/>
      <c r="H16" s="47"/>
      <c r="I16" s="47"/>
      <c r="J16" s="48"/>
    </row>
    <row r="17" spans="1:13" ht="20.25" customHeight="1" x14ac:dyDescent="0.25">
      <c r="A17" s="7" t="s">
        <v>16</v>
      </c>
      <c r="B17" s="90" t="s">
        <v>55</v>
      </c>
      <c r="C17" s="90"/>
      <c r="D17" s="90"/>
      <c r="E17" s="90"/>
      <c r="F17" s="90"/>
      <c r="G17" s="90"/>
      <c r="H17" s="90"/>
      <c r="I17" s="90"/>
      <c r="J17" s="91"/>
    </row>
    <row r="18" spans="1:13" ht="40.9" customHeight="1" x14ac:dyDescent="0.25">
      <c r="A18" s="12" t="s">
        <v>17</v>
      </c>
      <c r="B18" s="81" t="s">
        <v>76</v>
      </c>
      <c r="C18" s="81"/>
      <c r="D18" s="81"/>
      <c r="E18" s="81"/>
      <c r="F18" s="81"/>
      <c r="G18" s="81"/>
      <c r="H18" s="81"/>
      <c r="I18" s="81"/>
      <c r="J18" s="82"/>
    </row>
    <row r="19" spans="1:13" ht="18.75" customHeight="1" x14ac:dyDescent="0.25">
      <c r="A19" s="12" t="s">
        <v>18</v>
      </c>
      <c r="B19" s="81" t="s">
        <v>77</v>
      </c>
      <c r="C19" s="81"/>
      <c r="D19" s="81"/>
      <c r="E19" s="81"/>
      <c r="F19" s="81"/>
      <c r="G19" s="81"/>
      <c r="H19" s="81"/>
      <c r="I19" s="81"/>
      <c r="J19" s="82"/>
    </row>
    <row r="20" spans="1:13" ht="51" customHeight="1" x14ac:dyDescent="0.25">
      <c r="A20" s="12" t="s">
        <v>19</v>
      </c>
      <c r="B20" s="71" t="s">
        <v>74</v>
      </c>
      <c r="C20" s="71"/>
      <c r="D20" s="71"/>
      <c r="E20" s="71"/>
      <c r="F20" s="71"/>
      <c r="G20" s="71"/>
      <c r="H20" s="71"/>
      <c r="I20" s="71"/>
      <c r="J20" s="72"/>
    </row>
    <row r="21" spans="1:13" ht="15.75" x14ac:dyDescent="0.25">
      <c r="A21" s="46" t="s">
        <v>20</v>
      </c>
      <c r="B21" s="47"/>
      <c r="C21" s="47"/>
      <c r="D21" s="47"/>
      <c r="E21" s="47"/>
      <c r="F21" s="47"/>
      <c r="G21" s="47"/>
      <c r="H21" s="47"/>
      <c r="I21" s="47"/>
      <c r="J21" s="48"/>
      <c r="M21" s="31"/>
    </row>
    <row r="22" spans="1:13" ht="15.75" x14ac:dyDescent="0.25">
      <c r="A22" s="64" t="s">
        <v>21</v>
      </c>
      <c r="B22" s="65"/>
      <c r="C22" s="65"/>
      <c r="D22" s="65"/>
      <c r="E22" s="65"/>
      <c r="F22" s="65"/>
      <c r="G22" s="65"/>
      <c r="H22" s="65"/>
      <c r="I22" s="65"/>
      <c r="J22" s="66"/>
    </row>
    <row r="23" spans="1:13" x14ac:dyDescent="0.25">
      <c r="A23" s="73" t="s">
        <v>22</v>
      </c>
      <c r="B23" s="74"/>
      <c r="C23" s="75" t="s">
        <v>23</v>
      </c>
      <c r="D23" s="76"/>
      <c r="E23" s="76"/>
      <c r="F23" s="76" t="s">
        <v>24</v>
      </c>
      <c r="G23" s="76"/>
      <c r="H23" s="74"/>
      <c r="I23" s="75" t="s">
        <v>25</v>
      </c>
      <c r="J23" s="77"/>
    </row>
    <row r="24" spans="1:13" x14ac:dyDescent="0.25">
      <c r="A24" s="54">
        <v>467000</v>
      </c>
      <c r="B24" s="55"/>
      <c r="C24" s="56">
        <v>467000</v>
      </c>
      <c r="D24" s="57"/>
      <c r="E24" s="58"/>
      <c r="F24" s="115">
        <v>161598.85</v>
      </c>
      <c r="G24" s="116"/>
      <c r="H24" s="117"/>
      <c r="I24" s="62">
        <f>F24/C24</f>
        <v>0.34603608137044967</v>
      </c>
      <c r="J24" s="63"/>
    </row>
    <row r="25" spans="1:13" ht="15.75" x14ac:dyDescent="0.25">
      <c r="A25" s="64" t="s">
        <v>26</v>
      </c>
      <c r="B25" s="65"/>
      <c r="C25" s="65"/>
      <c r="D25" s="65"/>
      <c r="E25" s="65"/>
      <c r="F25" s="65"/>
      <c r="G25" s="65"/>
      <c r="H25" s="65"/>
      <c r="I25" s="65"/>
      <c r="J25" s="66"/>
    </row>
    <row r="26" spans="1:13" ht="30" customHeight="1" x14ac:dyDescent="0.25">
      <c r="A26" s="13"/>
      <c r="C26" s="78" t="s">
        <v>27</v>
      </c>
      <c r="D26" s="79"/>
      <c r="E26" s="78" t="s">
        <v>28</v>
      </c>
      <c r="F26" s="79"/>
      <c r="G26" s="78" t="s">
        <v>29</v>
      </c>
      <c r="H26" s="78"/>
      <c r="I26" s="78" t="s">
        <v>30</v>
      </c>
      <c r="J26" s="80"/>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4.150000000000006" customHeight="1" x14ac:dyDescent="0.25">
      <c r="A28" s="17" t="s">
        <v>57</v>
      </c>
      <c r="B28" s="34" t="s">
        <v>56</v>
      </c>
      <c r="C28" s="25">
        <v>21</v>
      </c>
      <c r="D28" s="18">
        <v>1500438</v>
      </c>
      <c r="E28" s="40">
        <v>4</v>
      </c>
      <c r="F28" s="43">
        <v>375109.5</v>
      </c>
      <c r="G28" s="19">
        <v>6</v>
      </c>
      <c r="H28" s="18">
        <v>240300</v>
      </c>
      <c r="I28" s="20">
        <f>+Tabla18[[#This Row],[Física 
(E)]]/Tabla18[[#This Row],[Física
(C)]]</f>
        <v>1.5</v>
      </c>
      <c r="J28" s="36">
        <f>+Tabla18[[#This Row],[Financiera 
 (F)]]/Tabla18[[#This Row],[Financiera
(D)]]</f>
        <v>0.64061294102122179</v>
      </c>
    </row>
    <row r="29" spans="1:13" ht="78.75" customHeight="1" x14ac:dyDescent="0.25">
      <c r="A29" s="17" t="s">
        <v>73</v>
      </c>
      <c r="B29" s="34" t="s">
        <v>58</v>
      </c>
      <c r="C29" s="25">
        <v>29</v>
      </c>
      <c r="D29" s="26">
        <v>367290</v>
      </c>
      <c r="E29" s="40">
        <v>5</v>
      </c>
      <c r="F29" s="43">
        <v>67290</v>
      </c>
      <c r="G29" s="19">
        <v>4</v>
      </c>
      <c r="H29" s="18">
        <v>23360</v>
      </c>
      <c r="I29" s="20">
        <f>+Tabla18[[#This Row],[Física 
(E)]]/Tabla18[[#This Row],[Física
(C)]]</f>
        <v>0.8</v>
      </c>
      <c r="J29" s="36">
        <f>+Tabla18[[#This Row],[Financiera 
 (F)]]/Tabla18[[#This Row],[Financiera
(D)]]</f>
        <v>0.34715410908010108</v>
      </c>
      <c r="L29" s="28"/>
    </row>
    <row r="30" spans="1:13" ht="50.45" customHeight="1" x14ac:dyDescent="0.25">
      <c r="A30" s="17" t="s">
        <v>63</v>
      </c>
      <c r="B30" s="34" t="s">
        <v>59</v>
      </c>
      <c r="C30" s="21">
        <v>22</v>
      </c>
      <c r="D30" s="18">
        <v>467000</v>
      </c>
      <c r="E30" s="41">
        <v>3</v>
      </c>
      <c r="F30" s="44">
        <v>100000</v>
      </c>
      <c r="G30" s="19">
        <v>3</v>
      </c>
      <c r="H30" s="18">
        <v>32110.5</v>
      </c>
      <c r="I30" s="20">
        <f>+Tabla18[[#This Row],[Física 
(E)]]/Tabla18[[#This Row],[Física
(C)]]</f>
        <v>1</v>
      </c>
      <c r="J30" s="36">
        <f>+Tabla18[[#This Row],[Financiera 
 (F)]]/Tabla18[[#This Row],[Financiera
(D)]]</f>
        <v>0.32110499999999997</v>
      </c>
      <c r="L30" s="28"/>
    </row>
    <row r="31" spans="1:13" ht="91.15" customHeight="1" x14ac:dyDescent="0.25">
      <c r="A31" s="17" t="s">
        <v>64</v>
      </c>
      <c r="B31" s="33" t="s">
        <v>60</v>
      </c>
      <c r="C31" s="29">
        <v>4</v>
      </c>
      <c r="D31" s="22">
        <v>311120</v>
      </c>
      <c r="E31" s="29">
        <v>1</v>
      </c>
      <c r="F31" s="44">
        <v>71120</v>
      </c>
      <c r="G31" s="42">
        <v>1</v>
      </c>
      <c r="H31" s="18">
        <v>11000</v>
      </c>
      <c r="I31" s="20">
        <f>+Tabla18[[#This Row],[Física 
(E)]]/Tabla18[[#This Row],[Física
(C)]]</f>
        <v>1</v>
      </c>
      <c r="J31" s="36">
        <f>+Tabla18[[#This Row],[Financiera 
 (F)]]/Tabla18[[#This Row],[Financiera
(D)]]</f>
        <v>0.1546681664791901</v>
      </c>
    </row>
    <row r="32" spans="1:13" ht="15.75" x14ac:dyDescent="0.25">
      <c r="A32" s="46" t="s">
        <v>41</v>
      </c>
      <c r="B32" s="47"/>
      <c r="C32" s="47"/>
      <c r="D32" s="47"/>
      <c r="E32" s="47"/>
      <c r="F32" s="47"/>
      <c r="G32" s="47"/>
      <c r="H32" s="47"/>
      <c r="I32" s="47"/>
      <c r="J32" s="48"/>
    </row>
    <row r="33" spans="1:13" ht="15.75" x14ac:dyDescent="0.25">
      <c r="A33" s="64" t="s">
        <v>42</v>
      </c>
      <c r="B33" s="65"/>
      <c r="C33" s="65"/>
      <c r="D33" s="65"/>
      <c r="E33" s="65"/>
      <c r="F33" s="65"/>
      <c r="G33" s="65"/>
      <c r="H33" s="65"/>
      <c r="I33" s="65"/>
      <c r="J33" s="66"/>
    </row>
    <row r="34" spans="1:13" ht="31.5" customHeight="1" x14ac:dyDescent="0.25">
      <c r="A34" s="23" t="s">
        <v>43</v>
      </c>
      <c r="B34" s="67" t="s">
        <v>62</v>
      </c>
      <c r="C34" s="67"/>
      <c r="D34" s="67"/>
      <c r="E34" s="67"/>
      <c r="F34" s="67"/>
      <c r="G34" s="67"/>
      <c r="H34" s="67"/>
      <c r="I34" s="67"/>
      <c r="J34" s="68"/>
    </row>
    <row r="35" spans="1:13" ht="45.75" customHeight="1" x14ac:dyDescent="0.25">
      <c r="A35" s="23" t="s">
        <v>44</v>
      </c>
      <c r="B35" s="111" t="s">
        <v>72</v>
      </c>
      <c r="C35" s="111"/>
      <c r="D35" s="111"/>
      <c r="E35" s="111"/>
      <c r="F35" s="111"/>
      <c r="G35" s="111"/>
      <c r="H35" s="111"/>
      <c r="I35" s="111"/>
      <c r="J35" s="114"/>
      <c r="M35" t="s">
        <v>65</v>
      </c>
    </row>
    <row r="36" spans="1:13" ht="57" customHeight="1" x14ac:dyDescent="0.25">
      <c r="A36" s="23" t="s">
        <v>45</v>
      </c>
      <c r="B36" s="111" t="s">
        <v>86</v>
      </c>
      <c r="C36" s="69"/>
      <c r="D36" s="69"/>
      <c r="E36" s="69"/>
      <c r="F36" s="69"/>
      <c r="G36" s="69"/>
      <c r="H36" s="69"/>
      <c r="I36" s="69"/>
      <c r="J36" s="70"/>
    </row>
    <row r="37" spans="1:13" ht="92.25" customHeight="1" x14ac:dyDescent="0.25">
      <c r="A37" s="23" t="s">
        <v>46</v>
      </c>
      <c r="B37" s="52" t="s">
        <v>87</v>
      </c>
      <c r="C37" s="52"/>
      <c r="D37" s="52"/>
      <c r="E37" s="52"/>
      <c r="F37" s="52"/>
      <c r="G37" s="52"/>
      <c r="H37" s="52"/>
      <c r="I37" s="52"/>
      <c r="J37" s="53"/>
    </row>
    <row r="38" spans="1:13" ht="15.75" x14ac:dyDescent="0.25">
      <c r="A38" s="46" t="s">
        <v>47</v>
      </c>
      <c r="B38" s="47"/>
      <c r="C38" s="47"/>
      <c r="D38" s="47"/>
      <c r="E38" s="47"/>
      <c r="F38" s="47"/>
      <c r="G38" s="47"/>
      <c r="H38" s="47"/>
      <c r="I38" s="47"/>
      <c r="J38" s="48"/>
    </row>
    <row r="39" spans="1:13" ht="15.75" x14ac:dyDescent="0.25">
      <c r="A39" s="49" t="s">
        <v>48</v>
      </c>
      <c r="B39" s="50"/>
      <c r="C39" s="50"/>
      <c r="D39" s="50"/>
      <c r="E39" s="50"/>
      <c r="F39" s="50"/>
      <c r="G39" s="50"/>
      <c r="H39" s="50"/>
      <c r="I39" s="50"/>
      <c r="J39" s="51"/>
    </row>
    <row r="40" spans="1:13" ht="48" customHeight="1" x14ac:dyDescent="0.25">
      <c r="A40" s="127" t="s">
        <v>88</v>
      </c>
      <c r="B40" s="128"/>
      <c r="C40" s="128"/>
      <c r="D40" s="128"/>
      <c r="E40" s="128"/>
      <c r="F40" s="128"/>
      <c r="G40" s="128"/>
      <c r="H40" s="128"/>
      <c r="I40" s="128"/>
      <c r="J40" s="129"/>
    </row>
    <row r="41" spans="1:13" x14ac:dyDescent="0.25">
      <c r="A41" s="24"/>
      <c r="B41" s="24"/>
      <c r="C41" s="24"/>
      <c r="D41" s="24"/>
      <c r="E41" s="24"/>
      <c r="F41" s="24"/>
      <c r="G41" s="24"/>
      <c r="H41" s="24"/>
      <c r="I41" s="24"/>
      <c r="J41" s="24"/>
    </row>
    <row r="42" spans="1:13" ht="24.75" customHeight="1" x14ac:dyDescent="0.25">
      <c r="A42" s="109" t="s">
        <v>49</v>
      </c>
      <c r="B42" s="109"/>
      <c r="C42" s="109"/>
      <c r="D42" s="109"/>
      <c r="E42" s="109"/>
      <c r="F42" s="109"/>
      <c r="G42" s="109"/>
      <c r="H42" s="109"/>
      <c r="I42" s="109"/>
      <c r="J42" s="109"/>
    </row>
  </sheetData>
  <mergeCells count="50">
    <mergeCell ref="A38:J38"/>
    <mergeCell ref="A39:J39"/>
    <mergeCell ref="A40:J40"/>
    <mergeCell ref="A42:J42"/>
    <mergeCell ref="B36:J36"/>
    <mergeCell ref="B37:J37"/>
    <mergeCell ref="B34:J34"/>
    <mergeCell ref="B35:J35"/>
    <mergeCell ref="A32:J32"/>
    <mergeCell ref="A33:J33"/>
    <mergeCell ref="A24:B24"/>
    <mergeCell ref="C24:E24"/>
    <mergeCell ref="F24:H24"/>
    <mergeCell ref="I24:J24"/>
    <mergeCell ref="A25:J25"/>
    <mergeCell ref="C26:D26"/>
    <mergeCell ref="E26:F26"/>
    <mergeCell ref="G26:H26"/>
    <mergeCell ref="I26:J26"/>
    <mergeCell ref="B20:J20"/>
    <mergeCell ref="A21:J21"/>
    <mergeCell ref="A22:J22"/>
    <mergeCell ref="A23:B23"/>
    <mergeCell ref="C23:E23"/>
    <mergeCell ref="F23:H23"/>
    <mergeCell ref="I23:J23"/>
    <mergeCell ref="B19:J19"/>
    <mergeCell ref="B9:C9"/>
    <mergeCell ref="D9:J9"/>
    <mergeCell ref="B10:J10"/>
    <mergeCell ref="B11:J11"/>
    <mergeCell ref="A12:J12"/>
    <mergeCell ref="C13:J13"/>
    <mergeCell ref="C14:J14"/>
    <mergeCell ref="C15:J15"/>
    <mergeCell ref="A16:J16"/>
    <mergeCell ref="B17:J17"/>
    <mergeCell ref="B18:J18"/>
    <mergeCell ref="A5:J5"/>
    <mergeCell ref="A6:J6"/>
    <mergeCell ref="B7:C7"/>
    <mergeCell ref="D7:J7"/>
    <mergeCell ref="B8:C8"/>
    <mergeCell ref="D8:J8"/>
    <mergeCell ref="A4:J4"/>
    <mergeCell ref="B1:J1"/>
    <mergeCell ref="B2:C2"/>
    <mergeCell ref="D2:H2"/>
    <mergeCell ref="B3:C3"/>
    <mergeCell ref="D3:H3"/>
  </mergeCells>
  <dataValidations count="16">
    <dataValidation allowBlank="1" showInputMessage="1" showErrorMessage="1" prompt="Monto ejecutado en el trimestre" sqref="H27 H31" xr:uid="{DFC45D66-5922-4B2E-BB31-8FAA6638E3E7}"/>
    <dataValidation allowBlank="1" showInputMessage="1" showErrorMessage="1" prompt="Meta alcanzada en el trimestre" sqref="G27:G31" xr:uid="{7106522D-F8EE-42D7-9147-BFD91CF7737D}"/>
    <dataValidation allowBlank="1" showInputMessage="1" showErrorMessage="1" prompt="Monto presupuestado para el producto" sqref="F27 D27 D28:F30" xr:uid="{74E5EA25-66B8-485B-A124-7EF88EE1A093}"/>
    <dataValidation allowBlank="1" showInputMessage="1" showErrorMessage="1" prompt="Meta anual del indicador" sqref="E27 C27:C30" xr:uid="{33DD1FA6-0708-4DA7-B9E8-F5AFF0AD2478}"/>
    <dataValidation allowBlank="1" showInputMessage="1" showErrorMessage="1" prompt="Nombre del indicador" sqref="B27" xr:uid="{6C6C7311-BD8E-47BB-A306-BB1742097DBD}"/>
    <dataValidation allowBlank="1" showInputMessage="1" showErrorMessage="1" prompt="Nombre de cada producto" sqref="A27:A31" xr:uid="{72B0F495-0E8D-4A10-839F-8C54AFB875DD}"/>
    <dataValidation allowBlank="1" showInputMessage="1" showErrorMessage="1" prompt="¿En qué consiste el programa?" sqref="B18:J18" xr:uid="{04B0641E-AF59-42DA-9417-2FC44C18BE2B}"/>
    <dataValidation allowBlank="1" showInputMessage="1" showErrorMessage="1" prompt="Presupuesto del programa" sqref="A24:C24 F24" xr:uid="{459BE02B-8799-43EA-8183-5CEC325F95C8}"/>
    <dataValidation allowBlank="1" showInputMessage="1" showErrorMessage="1" prompt="Oportunidades de mejora identificadas" sqref="A40:J41" xr:uid="{6B109D13-B3E6-41F6-BA7A-5582F0CB7AEE}"/>
    <dataValidation allowBlank="1" showInputMessage="1" showErrorMessage="1" prompt="De existir desvío, explicar razones." sqref="B37:J37" xr:uid="{7921ADB1-76E3-415D-B8A0-29E31B03BC01}"/>
    <dataValidation allowBlank="1" showInputMessage="1" showErrorMessage="1" prompt="1. Describir lo plasmado en el presupuesto_x000a_2. Describir lo alcanzado en términos financieros y de producción " sqref="B36:J36" xr:uid="{9B5C95D1-2DC7-43B1-8113-E72D9D02E412}"/>
    <dataValidation allowBlank="1" showInputMessage="1" showErrorMessage="1" prompt="¿En qué consiste el producto? su objetivo" sqref="B35:J35" xr:uid="{4BF8699F-429C-4BA8-B4D5-DB95327C8AAB}"/>
    <dataValidation allowBlank="1" showInputMessage="1" showErrorMessage="1" prompt="Nombre del producto" sqref="B34:J34" xr:uid="{10D8AFFA-ED7A-403E-90F6-0704FBA5C227}"/>
    <dataValidation allowBlank="1" showInputMessage="1" showErrorMessage="1" prompt="¿A quién va dirigido el programa?, ¿qué característica tiene esta población que requiere ser beneficiada?" sqref="B19:J19" xr:uid="{2540E796-17A8-4103-8FC7-550C463A7C9A}"/>
    <dataValidation allowBlank="1" showInputMessage="1" prompt="Nombre del capítulo" sqref="B7:B9 D7:D9" xr:uid="{A500A9A1-5342-48F9-8EDE-1869187E0467}"/>
    <dataValidation allowBlank="1" sqref="A7" xr:uid="{F09B2568-3100-4E6B-9497-3B6FEDF52222}"/>
  </dataValidations>
  <pageMargins left="0.7" right="0.7" top="0.75" bottom="0.75" header="0.3" footer="0.3"/>
  <pageSetup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2460-EBD6-422B-AE5C-29A8059F7D9C}">
  <dimension ref="A1:N42"/>
  <sheetViews>
    <sheetView workbookViewId="0">
      <selection activeCell="L37" sqref="L37"/>
    </sheetView>
  </sheetViews>
  <sheetFormatPr baseColWidth="10" defaultRowHeight="15" x14ac:dyDescent="0.25"/>
  <cols>
    <col min="1" max="1" width="28.140625" customWidth="1"/>
    <col min="2" max="2" width="15" customWidth="1"/>
    <col min="3" max="3" width="7.7109375" customWidth="1"/>
    <col min="4" max="4" width="9.85546875" customWidth="1"/>
    <col min="5" max="5" width="8.140625" customWidth="1"/>
    <col min="6" max="6" width="9.5703125" customWidth="1"/>
    <col min="7" max="7" width="8.42578125" customWidth="1"/>
    <col min="8" max="8" width="10.140625" customWidth="1"/>
  </cols>
  <sheetData>
    <row r="1" spans="1:10" ht="21.75" thickBot="1" x14ac:dyDescent="0.3">
      <c r="A1" s="1"/>
      <c r="B1" s="92" t="s">
        <v>80</v>
      </c>
      <c r="C1" s="93"/>
      <c r="D1" s="93"/>
      <c r="E1" s="93"/>
      <c r="F1" s="93"/>
      <c r="G1" s="93"/>
      <c r="H1" s="93"/>
      <c r="I1" s="93"/>
      <c r="J1" s="94"/>
    </row>
    <row r="2" spans="1:10" ht="21.75" thickBot="1" x14ac:dyDescent="0.3">
      <c r="A2" s="2"/>
      <c r="B2" s="95" t="s">
        <v>0</v>
      </c>
      <c r="C2" s="96"/>
      <c r="D2" s="95" t="s">
        <v>1</v>
      </c>
      <c r="E2" s="96"/>
      <c r="F2" s="96"/>
      <c r="G2" s="96"/>
      <c r="H2" s="97"/>
      <c r="I2" s="3" t="s">
        <v>2</v>
      </c>
      <c r="J2" s="4" t="s">
        <v>3</v>
      </c>
    </row>
    <row r="3" spans="1:10" ht="15.75" thickBot="1" x14ac:dyDescent="0.3">
      <c r="A3" s="30"/>
      <c r="B3" s="98"/>
      <c r="C3" s="99"/>
      <c r="D3" s="98"/>
      <c r="E3" s="99"/>
      <c r="F3" s="99"/>
      <c r="G3" s="99"/>
      <c r="H3" s="100"/>
      <c r="I3" s="5"/>
      <c r="J3" s="6"/>
    </row>
    <row r="4" spans="1:10" x14ac:dyDescent="0.25">
      <c r="A4" s="101"/>
      <c r="B4" s="102"/>
      <c r="C4" s="102"/>
      <c r="D4" s="102"/>
      <c r="E4" s="102"/>
      <c r="F4" s="102"/>
      <c r="G4" s="102"/>
      <c r="H4" s="102"/>
      <c r="I4" s="102"/>
      <c r="J4" s="103"/>
    </row>
    <row r="5" spans="1:10" ht="15.75" x14ac:dyDescent="0.25">
      <c r="A5" s="46" t="s">
        <v>69</v>
      </c>
      <c r="B5" s="47"/>
      <c r="C5" s="47"/>
      <c r="D5" s="47"/>
      <c r="E5" s="47"/>
      <c r="F5" s="47"/>
      <c r="G5" s="47"/>
      <c r="H5" s="47"/>
      <c r="I5" s="47"/>
      <c r="J5" s="48"/>
    </row>
    <row r="6" spans="1:10" ht="15.75" x14ac:dyDescent="0.25">
      <c r="A6" s="64" t="s">
        <v>4</v>
      </c>
      <c r="B6" s="65"/>
      <c r="C6" s="65"/>
      <c r="D6" s="65"/>
      <c r="E6" s="65"/>
      <c r="F6" s="65"/>
      <c r="G6" s="65"/>
      <c r="H6" s="65"/>
      <c r="I6" s="65"/>
      <c r="J6" s="66"/>
    </row>
    <row r="7" spans="1:10" x14ac:dyDescent="0.25">
      <c r="A7" s="7" t="s">
        <v>5</v>
      </c>
      <c r="B7" s="83" t="s">
        <v>50</v>
      </c>
      <c r="C7" s="84"/>
      <c r="D7" s="84" t="s">
        <v>52</v>
      </c>
      <c r="E7" s="84"/>
      <c r="F7" s="84"/>
      <c r="G7" s="84"/>
      <c r="H7" s="84"/>
      <c r="I7" s="84"/>
      <c r="J7" s="85"/>
    </row>
    <row r="8" spans="1:10" x14ac:dyDescent="0.25">
      <c r="A8" s="8" t="s">
        <v>6</v>
      </c>
      <c r="B8" s="83" t="s">
        <v>7</v>
      </c>
      <c r="C8" s="84"/>
      <c r="D8" s="84" t="s">
        <v>52</v>
      </c>
      <c r="E8" s="84"/>
      <c r="F8" s="84"/>
      <c r="G8" s="84"/>
      <c r="H8" s="84"/>
      <c r="I8" s="84"/>
      <c r="J8" s="85"/>
    </row>
    <row r="9" spans="1:10" x14ac:dyDescent="0.25">
      <c r="A9" s="8" t="s">
        <v>8</v>
      </c>
      <c r="B9" s="83" t="s">
        <v>51</v>
      </c>
      <c r="C9" s="84"/>
      <c r="D9" s="84" t="s">
        <v>52</v>
      </c>
      <c r="E9" s="84"/>
      <c r="F9" s="84"/>
      <c r="G9" s="84"/>
      <c r="H9" s="84"/>
      <c r="I9" s="84"/>
      <c r="J9" s="85"/>
    </row>
    <row r="10" spans="1:10" ht="45" customHeight="1" x14ac:dyDescent="0.25">
      <c r="A10" s="7" t="s">
        <v>9</v>
      </c>
      <c r="B10" s="112" t="s">
        <v>67</v>
      </c>
      <c r="C10" s="112"/>
      <c r="D10" s="112"/>
      <c r="E10" s="112"/>
      <c r="F10" s="112"/>
      <c r="G10" s="112"/>
      <c r="H10" s="112"/>
      <c r="I10" s="112"/>
      <c r="J10" s="113"/>
    </row>
    <row r="11" spans="1:10" ht="29.25" customHeight="1" x14ac:dyDescent="0.25">
      <c r="A11" s="7" t="s">
        <v>10</v>
      </c>
      <c r="B11" s="90" t="s">
        <v>68</v>
      </c>
      <c r="C11" s="90"/>
      <c r="D11" s="90"/>
      <c r="E11" s="90"/>
      <c r="F11" s="90"/>
      <c r="G11" s="90"/>
      <c r="H11" s="90"/>
      <c r="I11" s="90"/>
      <c r="J11" s="91"/>
    </row>
    <row r="12" spans="1:10" ht="15.75" x14ac:dyDescent="0.25">
      <c r="A12" s="46" t="s">
        <v>11</v>
      </c>
      <c r="B12" s="47"/>
      <c r="C12" s="47"/>
      <c r="D12" s="47"/>
      <c r="E12" s="47"/>
      <c r="F12" s="47"/>
      <c r="G12" s="47"/>
      <c r="H12" s="47"/>
      <c r="I12" s="47"/>
      <c r="J12" s="48"/>
    </row>
    <row r="13" spans="1:10" x14ac:dyDescent="0.25">
      <c r="A13" s="7" t="s">
        <v>12</v>
      </c>
      <c r="B13" s="9">
        <v>2</v>
      </c>
      <c r="C13" s="88" t="s">
        <v>53</v>
      </c>
      <c r="D13" s="88"/>
      <c r="E13" s="88"/>
      <c r="F13" s="88"/>
      <c r="G13" s="88"/>
      <c r="H13" s="88"/>
      <c r="I13" s="88"/>
      <c r="J13" s="88"/>
    </row>
    <row r="14" spans="1:10" ht="17.25" customHeight="1" x14ac:dyDescent="0.25">
      <c r="A14" s="7" t="s">
        <v>13</v>
      </c>
      <c r="B14" s="10">
        <v>2.2000000000000002</v>
      </c>
      <c r="C14" s="118" t="str">
        <f>IFERROR(VLOOKUP(B14,'[1]Validacion datos'!A8:B26,2,FALSE),"")</f>
        <v>Salud y seguridad social integral</v>
      </c>
      <c r="D14" s="119"/>
      <c r="E14" s="119"/>
      <c r="F14" s="119"/>
      <c r="G14" s="119"/>
      <c r="H14" s="119"/>
      <c r="I14" s="119"/>
      <c r="J14" s="120"/>
    </row>
    <row r="15" spans="1:10" ht="42" customHeight="1" x14ac:dyDescent="0.25">
      <c r="A15" s="7" t="s">
        <v>14</v>
      </c>
      <c r="B15" s="11" t="s">
        <v>54</v>
      </c>
      <c r="C15" s="8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89"/>
      <c r="E15" s="89"/>
      <c r="F15" s="89"/>
      <c r="G15" s="89"/>
      <c r="H15" s="89"/>
      <c r="I15" s="89"/>
      <c r="J15" s="89"/>
    </row>
    <row r="16" spans="1:10" ht="15.75" x14ac:dyDescent="0.25">
      <c r="A16" s="46" t="s">
        <v>15</v>
      </c>
      <c r="B16" s="47"/>
      <c r="C16" s="47"/>
      <c r="D16" s="47"/>
      <c r="E16" s="47"/>
      <c r="F16" s="47"/>
      <c r="G16" s="47"/>
      <c r="H16" s="47"/>
      <c r="I16" s="47"/>
      <c r="J16" s="48"/>
    </row>
    <row r="17" spans="1:13" ht="20.25" customHeight="1" x14ac:dyDescent="0.25">
      <c r="A17" s="7" t="s">
        <v>16</v>
      </c>
      <c r="B17" s="90" t="s">
        <v>55</v>
      </c>
      <c r="C17" s="90"/>
      <c r="D17" s="90"/>
      <c r="E17" s="90"/>
      <c r="F17" s="90"/>
      <c r="G17" s="90"/>
      <c r="H17" s="90"/>
      <c r="I17" s="90"/>
      <c r="J17" s="91"/>
    </row>
    <row r="18" spans="1:13" ht="44.45" customHeight="1" x14ac:dyDescent="0.25">
      <c r="A18" s="12" t="s">
        <v>17</v>
      </c>
      <c r="B18" s="81" t="s">
        <v>76</v>
      </c>
      <c r="C18" s="81"/>
      <c r="D18" s="81"/>
      <c r="E18" s="81"/>
      <c r="F18" s="81"/>
      <c r="G18" s="81"/>
      <c r="H18" s="81"/>
      <c r="I18" s="81"/>
      <c r="J18" s="82"/>
    </row>
    <row r="19" spans="1:13" ht="22.5" customHeight="1" x14ac:dyDescent="0.25">
      <c r="A19" s="12" t="s">
        <v>18</v>
      </c>
      <c r="B19" s="81" t="s">
        <v>77</v>
      </c>
      <c r="C19" s="81"/>
      <c r="D19" s="81"/>
      <c r="E19" s="81"/>
      <c r="F19" s="81"/>
      <c r="G19" s="81"/>
      <c r="H19" s="81"/>
      <c r="I19" s="81"/>
      <c r="J19" s="82"/>
    </row>
    <row r="20" spans="1:13" ht="41.25" customHeight="1" x14ac:dyDescent="0.25">
      <c r="A20" s="12" t="s">
        <v>19</v>
      </c>
      <c r="B20" s="71" t="s">
        <v>75</v>
      </c>
      <c r="C20" s="71"/>
      <c r="D20" s="71"/>
      <c r="E20" s="71"/>
      <c r="F20" s="71"/>
      <c r="G20" s="71"/>
      <c r="H20" s="71"/>
      <c r="I20" s="71"/>
      <c r="J20" s="72"/>
    </row>
    <row r="21" spans="1:13" ht="15.75" x14ac:dyDescent="0.25">
      <c r="A21" s="46" t="s">
        <v>20</v>
      </c>
      <c r="B21" s="47"/>
      <c r="C21" s="47"/>
      <c r="D21" s="47"/>
      <c r="E21" s="47"/>
      <c r="F21" s="47"/>
      <c r="G21" s="47"/>
      <c r="H21" s="47"/>
      <c r="I21" s="47"/>
      <c r="J21" s="48"/>
    </row>
    <row r="22" spans="1:13" ht="15.75" x14ac:dyDescent="0.25">
      <c r="A22" s="64" t="s">
        <v>21</v>
      </c>
      <c r="B22" s="65"/>
      <c r="C22" s="65"/>
      <c r="D22" s="65"/>
      <c r="E22" s="65"/>
      <c r="F22" s="65"/>
      <c r="G22" s="65"/>
      <c r="H22" s="65"/>
      <c r="I22" s="65"/>
      <c r="J22" s="66"/>
    </row>
    <row r="23" spans="1:13" x14ac:dyDescent="0.25">
      <c r="A23" s="121" t="s">
        <v>22</v>
      </c>
      <c r="B23" s="122"/>
      <c r="C23" s="123" t="s">
        <v>23</v>
      </c>
      <c r="D23" s="124"/>
      <c r="E23" s="124"/>
      <c r="F23" s="124" t="s">
        <v>24</v>
      </c>
      <c r="G23" s="124"/>
      <c r="H23" s="122"/>
      <c r="I23" s="75" t="s">
        <v>25</v>
      </c>
      <c r="J23" s="77"/>
      <c r="M23" s="31"/>
    </row>
    <row r="24" spans="1:13" x14ac:dyDescent="0.25">
      <c r="A24" s="54">
        <v>311120</v>
      </c>
      <c r="B24" s="55"/>
      <c r="C24" s="56">
        <v>311120</v>
      </c>
      <c r="D24" s="57"/>
      <c r="E24" s="58"/>
      <c r="F24" s="56">
        <v>100449.42</v>
      </c>
      <c r="G24" s="57"/>
      <c r="H24" s="58"/>
      <c r="I24" s="62">
        <f>F24/C24</f>
        <v>0.32286391103111339</v>
      </c>
      <c r="J24" s="63"/>
    </row>
    <row r="25" spans="1:13" ht="15.75" x14ac:dyDescent="0.25">
      <c r="A25" s="64" t="s">
        <v>26</v>
      </c>
      <c r="B25" s="65"/>
      <c r="C25" s="65"/>
      <c r="D25" s="65"/>
      <c r="E25" s="65"/>
      <c r="F25" s="65"/>
      <c r="G25" s="65"/>
      <c r="H25" s="65"/>
      <c r="I25" s="65"/>
      <c r="J25" s="66"/>
    </row>
    <row r="26" spans="1:13" ht="30" customHeight="1" x14ac:dyDescent="0.25">
      <c r="A26" s="13"/>
      <c r="C26" s="78" t="s">
        <v>27</v>
      </c>
      <c r="D26" s="79"/>
      <c r="E26" s="78" t="s">
        <v>28</v>
      </c>
      <c r="F26" s="79"/>
      <c r="G26" s="78" t="s">
        <v>29</v>
      </c>
      <c r="H26" s="78"/>
      <c r="I26" s="78" t="s">
        <v>30</v>
      </c>
      <c r="J26" s="80"/>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0.75" customHeight="1" x14ac:dyDescent="0.25">
      <c r="A28" s="17" t="s">
        <v>57</v>
      </c>
      <c r="B28" s="34" t="s">
        <v>56</v>
      </c>
      <c r="C28" s="25">
        <v>21</v>
      </c>
      <c r="D28" s="18">
        <v>1500438</v>
      </c>
      <c r="E28" s="40">
        <v>4</v>
      </c>
      <c r="F28" s="43">
        <v>375109.5</v>
      </c>
      <c r="G28" s="19">
        <v>6</v>
      </c>
      <c r="H28" s="18">
        <v>240300</v>
      </c>
      <c r="I28" s="20">
        <f>+Tabla1[[#This Row],[Física 
(E)]]/Tabla1[[#This Row],[Física
(C)]]</f>
        <v>1.5</v>
      </c>
      <c r="J28" s="36">
        <f>+Tabla19[[#This Row],[Financiera 
 (F)]]/Tabla19[[#This Row],[Financiera
(D)]]</f>
        <v>0.64061294102122179</v>
      </c>
    </row>
    <row r="29" spans="1:13" ht="66.599999999999994" customHeight="1" x14ac:dyDescent="0.25">
      <c r="A29" s="17" t="s">
        <v>73</v>
      </c>
      <c r="B29" s="34" t="s">
        <v>58</v>
      </c>
      <c r="C29" s="25">
        <v>29</v>
      </c>
      <c r="D29" s="26">
        <v>367290</v>
      </c>
      <c r="E29" s="40">
        <v>5</v>
      </c>
      <c r="F29" s="43">
        <v>67290</v>
      </c>
      <c r="G29" s="19">
        <v>4</v>
      </c>
      <c r="H29" s="18">
        <v>23360</v>
      </c>
      <c r="I29" s="27">
        <f>+Tabla19[[#This Row],[Física 
(E)]]/Tabla19[[#This Row],[Física
(C)]]</f>
        <v>0.8</v>
      </c>
      <c r="J29" s="36">
        <f>+Tabla19[[#This Row],[Financiera 
 (F)]]/Tabla19[[#This Row],[Financiera
(D)]]</f>
        <v>0.34715410908010108</v>
      </c>
      <c r="L29" s="28"/>
    </row>
    <row r="30" spans="1:13" ht="37.9" customHeight="1" x14ac:dyDescent="0.25">
      <c r="A30" s="17" t="s">
        <v>63</v>
      </c>
      <c r="B30" s="34" t="s">
        <v>59</v>
      </c>
      <c r="C30" s="21">
        <v>22</v>
      </c>
      <c r="D30" s="18">
        <v>467000</v>
      </c>
      <c r="E30" s="41">
        <v>3</v>
      </c>
      <c r="F30" s="44">
        <v>100000</v>
      </c>
      <c r="G30" s="19">
        <v>3</v>
      </c>
      <c r="H30" s="18">
        <v>32110.5</v>
      </c>
      <c r="I30" s="27">
        <f>+Tabla19[[#This Row],[Física 
(E)]]/Tabla19[[#This Row],[Física
(C)]]</f>
        <v>1</v>
      </c>
      <c r="J30" s="36">
        <f>+Tabla19[[#This Row],[Financiera 
 (F)]]/Tabla19[[#This Row],[Financiera
(D)]]</f>
        <v>0.32110499999999997</v>
      </c>
      <c r="L30" s="28"/>
    </row>
    <row r="31" spans="1:13" ht="80.25" customHeight="1" x14ac:dyDescent="0.25">
      <c r="A31" s="17" t="s">
        <v>64</v>
      </c>
      <c r="B31" s="33" t="s">
        <v>60</v>
      </c>
      <c r="C31" s="29">
        <v>4</v>
      </c>
      <c r="D31" s="22">
        <v>311120</v>
      </c>
      <c r="E31" s="29">
        <v>1</v>
      </c>
      <c r="F31" s="44">
        <v>71120</v>
      </c>
      <c r="G31" s="42">
        <v>1</v>
      </c>
      <c r="H31" s="18">
        <v>11000</v>
      </c>
      <c r="I31" s="20">
        <f>+Tabla19[[#This Row],[Física 
(E)]]/Tabla19[[#This Row],[Física
(C)]]</f>
        <v>1</v>
      </c>
      <c r="J31" s="36">
        <f>+Tabla19[[#This Row],[Financiera 
 (F)]]/Tabla19[[#This Row],[Financiera
(D)]]</f>
        <v>0.1546681664791901</v>
      </c>
    </row>
    <row r="32" spans="1:13" ht="15.75" x14ac:dyDescent="0.25">
      <c r="A32" s="46" t="s">
        <v>41</v>
      </c>
      <c r="B32" s="47"/>
      <c r="C32" s="47"/>
      <c r="D32" s="47"/>
      <c r="E32" s="47"/>
      <c r="F32" s="47"/>
      <c r="G32" s="47"/>
      <c r="H32" s="47"/>
      <c r="I32" s="47"/>
      <c r="J32" s="48"/>
    </row>
    <row r="33" spans="1:14" ht="15.75" x14ac:dyDescent="0.25">
      <c r="A33" s="64" t="s">
        <v>42</v>
      </c>
      <c r="B33" s="65"/>
      <c r="C33" s="65"/>
      <c r="D33" s="65"/>
      <c r="E33" s="65"/>
      <c r="F33" s="65"/>
      <c r="G33" s="65"/>
      <c r="H33" s="65"/>
      <c r="I33" s="65"/>
      <c r="J33" s="66"/>
    </row>
    <row r="34" spans="1:14" ht="47.25" customHeight="1" x14ac:dyDescent="0.25">
      <c r="A34" s="23" t="s">
        <v>43</v>
      </c>
      <c r="B34" s="67" t="s">
        <v>79</v>
      </c>
      <c r="C34" s="67"/>
      <c r="D34" s="67"/>
      <c r="E34" s="67"/>
      <c r="F34" s="67"/>
      <c r="G34" s="67"/>
      <c r="H34" s="67"/>
      <c r="I34" s="67"/>
      <c r="J34" s="68"/>
    </row>
    <row r="35" spans="1:14" ht="61.5" customHeight="1" x14ac:dyDescent="0.25">
      <c r="A35" s="23" t="s">
        <v>44</v>
      </c>
      <c r="B35" s="69" t="s">
        <v>66</v>
      </c>
      <c r="C35" s="69"/>
      <c r="D35" s="69"/>
      <c r="E35" s="69"/>
      <c r="F35" s="69"/>
      <c r="G35" s="69"/>
      <c r="H35" s="69"/>
      <c r="I35" s="69"/>
      <c r="J35" s="70"/>
    </row>
    <row r="36" spans="1:14" ht="94.5" customHeight="1" x14ac:dyDescent="0.25">
      <c r="A36" s="23" t="s">
        <v>45</v>
      </c>
      <c r="B36" s="111" t="s">
        <v>89</v>
      </c>
      <c r="C36" s="111"/>
      <c r="D36" s="111"/>
      <c r="E36" s="111"/>
      <c r="F36" s="111"/>
      <c r="G36" s="111"/>
      <c r="H36" s="111"/>
      <c r="I36" s="111"/>
      <c r="J36" s="114"/>
    </row>
    <row r="37" spans="1:14" ht="63" customHeight="1" x14ac:dyDescent="0.25">
      <c r="A37" s="23" t="s">
        <v>46</v>
      </c>
      <c r="B37" s="125" t="s">
        <v>90</v>
      </c>
      <c r="C37" s="125"/>
      <c r="D37" s="125"/>
      <c r="E37" s="125"/>
      <c r="F37" s="125"/>
      <c r="G37" s="125"/>
      <c r="H37" s="125"/>
      <c r="I37" s="125"/>
      <c r="J37" s="126"/>
      <c r="N37" s="38"/>
    </row>
    <row r="38" spans="1:14" ht="15.75" x14ac:dyDescent="0.25">
      <c r="A38" s="46" t="s">
        <v>47</v>
      </c>
      <c r="B38" s="47"/>
      <c r="C38" s="47"/>
      <c r="D38" s="47"/>
      <c r="E38" s="47"/>
      <c r="F38" s="47"/>
      <c r="G38" s="47"/>
      <c r="H38" s="47"/>
      <c r="I38" s="47"/>
      <c r="J38" s="48"/>
      <c r="N38" s="38"/>
    </row>
    <row r="39" spans="1:14" ht="15.75" x14ac:dyDescent="0.25">
      <c r="A39" s="49" t="s">
        <v>48</v>
      </c>
      <c r="B39" s="50"/>
      <c r="C39" s="50"/>
      <c r="D39" s="50"/>
      <c r="E39" s="50"/>
      <c r="F39" s="50"/>
      <c r="G39" s="50"/>
      <c r="H39" s="50"/>
      <c r="I39" s="50"/>
      <c r="J39" s="51"/>
      <c r="N39" s="39"/>
    </row>
    <row r="40" spans="1:14" ht="44.25" customHeight="1" x14ac:dyDescent="0.25">
      <c r="A40" s="106" t="s">
        <v>91</v>
      </c>
      <c r="B40" s="107"/>
      <c r="C40" s="107"/>
      <c r="D40" s="107"/>
      <c r="E40" s="107"/>
      <c r="F40" s="107"/>
      <c r="G40" s="107"/>
      <c r="H40" s="107"/>
      <c r="I40" s="107"/>
      <c r="J40" s="108"/>
    </row>
    <row r="41" spans="1:14" x14ac:dyDescent="0.25">
      <c r="A41" s="24"/>
      <c r="B41" s="24"/>
      <c r="C41" s="24"/>
      <c r="D41" s="24"/>
      <c r="E41" s="24"/>
      <c r="F41" s="24"/>
      <c r="G41" s="24"/>
      <c r="H41" s="24"/>
      <c r="I41" s="24"/>
      <c r="J41" s="24"/>
    </row>
    <row r="42" spans="1:14" ht="24.75" customHeight="1" x14ac:dyDescent="0.25">
      <c r="A42" s="109" t="s">
        <v>49</v>
      </c>
      <c r="B42" s="109"/>
      <c r="C42" s="109"/>
      <c r="D42" s="109"/>
      <c r="E42" s="109"/>
      <c r="F42" s="109"/>
      <c r="G42" s="109"/>
      <c r="H42" s="109"/>
      <c r="I42" s="109"/>
      <c r="J42" s="109"/>
    </row>
  </sheetData>
  <mergeCells count="50">
    <mergeCell ref="A42:J42"/>
    <mergeCell ref="B34:J34"/>
    <mergeCell ref="B35:J35"/>
    <mergeCell ref="B36:J36"/>
    <mergeCell ref="B37:J37"/>
    <mergeCell ref="A32:J32"/>
    <mergeCell ref="A33:J33"/>
    <mergeCell ref="A38:J38"/>
    <mergeCell ref="A39:J39"/>
    <mergeCell ref="A40:J40"/>
    <mergeCell ref="C26:D26"/>
    <mergeCell ref="E26:F26"/>
    <mergeCell ref="G26:H26"/>
    <mergeCell ref="I26:J26"/>
    <mergeCell ref="B20:J20"/>
    <mergeCell ref="A21:J21"/>
    <mergeCell ref="A22:J22"/>
    <mergeCell ref="A23:B23"/>
    <mergeCell ref="C23:E23"/>
    <mergeCell ref="F23:H23"/>
    <mergeCell ref="I23:J23"/>
    <mergeCell ref="A24:B24"/>
    <mergeCell ref="C24:E24"/>
    <mergeCell ref="F24:H24"/>
    <mergeCell ref="I24:J24"/>
    <mergeCell ref="A25:J25"/>
    <mergeCell ref="B19:J19"/>
    <mergeCell ref="B9:C9"/>
    <mergeCell ref="D9:J9"/>
    <mergeCell ref="B10:J10"/>
    <mergeCell ref="B11:J11"/>
    <mergeCell ref="A12:J12"/>
    <mergeCell ref="C13:J13"/>
    <mergeCell ref="C14:J14"/>
    <mergeCell ref="C15:J15"/>
    <mergeCell ref="A16:J16"/>
    <mergeCell ref="B17:J17"/>
    <mergeCell ref="B18:J18"/>
    <mergeCell ref="A5:J5"/>
    <mergeCell ref="A6:J6"/>
    <mergeCell ref="B7:C7"/>
    <mergeCell ref="D7:J7"/>
    <mergeCell ref="B8:C8"/>
    <mergeCell ref="D8:J8"/>
    <mergeCell ref="A4:J4"/>
    <mergeCell ref="B1:J1"/>
    <mergeCell ref="B2:C2"/>
    <mergeCell ref="D2:H2"/>
    <mergeCell ref="B3:C3"/>
    <mergeCell ref="D3:H3"/>
  </mergeCells>
  <dataValidations xWindow="696" yWindow="308" count="16">
    <dataValidation allowBlank="1" showInputMessage="1" showErrorMessage="1" prompt="Monto ejecutado en el trimestre" sqref="H27 H31" xr:uid="{25AFD933-536D-4843-BFFD-407617EC31D5}"/>
    <dataValidation allowBlank="1" showInputMessage="1" showErrorMessage="1" prompt="Meta alcanzada en el trimestre" sqref="G27:G31" xr:uid="{8AB4C770-8047-48B3-BF51-D55C32ACF482}"/>
    <dataValidation allowBlank="1" showInputMessage="1" showErrorMessage="1" prompt="Monto presupuestado para el producto" sqref="F27 D27 D28:F30" xr:uid="{C936E8E3-E68A-49E1-95CE-63B90A788DCE}"/>
    <dataValidation allowBlank="1" showInputMessage="1" showErrorMessage="1" prompt="Meta anual del indicador" sqref="E27 C27:C30" xr:uid="{3D5E636B-9950-4938-8B24-D98A60F1685B}"/>
    <dataValidation allowBlank="1" showInputMessage="1" showErrorMessage="1" prompt="Nombre del indicador" sqref="B27" xr:uid="{72A2445A-89A8-4765-953C-51E128DFC77D}"/>
    <dataValidation allowBlank="1" showInputMessage="1" showErrorMessage="1" prompt="Nombre de cada producto" sqref="A27:A31" xr:uid="{599C8C5D-2EE1-4681-9D53-DEB941D2A20A}"/>
    <dataValidation allowBlank="1" showInputMessage="1" showErrorMessage="1" prompt="¿En qué consiste el programa?" sqref="B18:J18" xr:uid="{3F873D86-74DA-48B9-9046-A4793A5CF2E8}"/>
    <dataValidation allowBlank="1" showInputMessage="1" showErrorMessage="1" prompt="Presupuesto del programa" sqref="A24:C24 F24" xr:uid="{846619FD-626D-449C-9764-88EB2DABD821}"/>
    <dataValidation allowBlank="1" showInputMessage="1" showErrorMessage="1" prompt="Oportunidades de mejora identificadas" sqref="A40:J41" xr:uid="{8D36D5E1-D933-4E02-9FCC-4C2F306B65E2}"/>
    <dataValidation allowBlank="1" showInputMessage="1" showErrorMessage="1" prompt="De existir desvío, explicar razones." sqref="B37:J37" xr:uid="{28D2085D-7006-4A77-A299-7014A3AE176F}"/>
    <dataValidation allowBlank="1" showInputMessage="1" showErrorMessage="1" prompt="1. Describir lo plasmado en el presupuesto_x000a_2. Describir lo alcanzado en términos financieros y de producción " sqref="B36:J36" xr:uid="{F3F9E6D3-8C81-4128-8142-804B9A75E51E}"/>
    <dataValidation allowBlank="1" showInputMessage="1" showErrorMessage="1" prompt="¿En qué consiste el producto? su objetivo" sqref="B35:J35" xr:uid="{DEA49011-E5B1-4866-BB55-11E6D7FFEB05}"/>
    <dataValidation allowBlank="1" showInputMessage="1" showErrorMessage="1" prompt="Nombre del producto" sqref="B34:J34" xr:uid="{0F8A01D8-47DB-4457-B623-FDF0218B55A6}"/>
    <dataValidation allowBlank="1" showInputMessage="1" showErrorMessage="1" prompt="¿A quién va dirigido el programa?, ¿qué característica tiene esta población que requiere ser beneficiada?" sqref="B19:J19" xr:uid="{739A9D90-5F56-4D6A-8C15-FF27B8B25D94}"/>
    <dataValidation allowBlank="1" showInputMessage="1" prompt="Nombre del capítulo" sqref="B7:B9 D7:D9" xr:uid="{1128DD41-9359-4EE2-AEE3-08E2DB6E0A44}"/>
    <dataValidation allowBlank="1" sqref="A7" xr:uid="{5DE195F0-0393-4709-9070-B9738128D0FA}"/>
  </dataValidations>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Producto 02</vt:lpstr>
      <vt:lpstr>Producto 03</vt:lpstr>
      <vt:lpstr>Producto 04</vt:lpstr>
      <vt:lpstr>Producto 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 Fernandez Jimenez</dc:creator>
  <cp:lastModifiedBy>Altagracia Milagros  Diaz Piña</cp:lastModifiedBy>
  <cp:lastPrinted>2022-10-13T15:51:01Z</cp:lastPrinted>
  <dcterms:created xsi:type="dcterms:W3CDTF">2021-10-18T12:41:52Z</dcterms:created>
  <dcterms:modified xsi:type="dcterms:W3CDTF">2023-10-03T15:33:23Z</dcterms:modified>
</cp:coreProperties>
</file>