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2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0" documentId="8_{472B8259-090D-420A-A177-68703F9E14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3" l="1"/>
  <c r="P45" i="3"/>
  <c r="P43" i="3"/>
  <c r="P42" i="3"/>
  <c r="P39" i="3"/>
  <c r="P38" i="3"/>
  <c r="P36" i="3"/>
  <c r="P34" i="3"/>
  <c r="P33" i="3"/>
  <c r="P32" i="3"/>
  <c r="P29" i="3"/>
  <c r="P28" i="3"/>
  <c r="P27" i="3"/>
  <c r="P26" i="3"/>
  <c r="P25" i="3"/>
  <c r="P24" i="3"/>
  <c r="P23" i="3"/>
  <c r="P22" i="3"/>
  <c r="P21" i="3"/>
  <c r="P18" i="3"/>
  <c r="P15" i="3"/>
  <c r="P14" i="3"/>
  <c r="O41" i="3"/>
  <c r="O31" i="3"/>
  <c r="O20" i="3"/>
  <c r="O13" i="3"/>
  <c r="N31" i="3"/>
  <c r="N20" i="3"/>
  <c r="N13" i="3"/>
  <c r="M41" i="3"/>
  <c r="M31" i="3"/>
  <c r="M20" i="3"/>
  <c r="M13" i="3"/>
  <c r="L41" i="3"/>
  <c r="L31" i="3"/>
  <c r="L20" i="3"/>
  <c r="L13" i="3"/>
  <c r="K41" i="3"/>
  <c r="K31" i="3"/>
  <c r="K20" i="3"/>
  <c r="K13" i="3"/>
  <c r="J31" i="3"/>
  <c r="J20" i="3"/>
  <c r="J13" i="3"/>
  <c r="I31" i="3"/>
  <c r="I20" i="3"/>
  <c r="I13" i="3"/>
  <c r="G20" i="3"/>
  <c r="G13" i="3"/>
  <c r="P40" i="3"/>
  <c r="O51" i="3" l="1"/>
  <c r="P31" i="3"/>
  <c r="G51" i="3"/>
  <c r="O11" i="3"/>
  <c r="P20" i="3"/>
  <c r="P13" i="3"/>
  <c r="O65" i="3"/>
  <c r="N41" i="3"/>
  <c r="N51" i="3" s="1"/>
  <c r="N65" i="3" l="1"/>
  <c r="N11" i="3"/>
  <c r="D31" i="3"/>
  <c r="P47" i="3"/>
  <c r="P48" i="3"/>
  <c r="P49" i="3"/>
  <c r="Q37" i="3"/>
  <c r="F35" i="3"/>
  <c r="F46" i="3"/>
  <c r="F42" i="3"/>
  <c r="F39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P41" i="3" l="1"/>
  <c r="P11" i="3" s="1"/>
  <c r="L51" i="3"/>
  <c r="L65" i="3" s="1"/>
  <c r="I51" i="3"/>
  <c r="I65" i="3" s="1"/>
  <c r="J51" i="3"/>
  <c r="J65" i="3" s="1"/>
  <c r="M51" i="3"/>
  <c r="K51" i="3"/>
  <c r="L11" i="3"/>
  <c r="J11" i="3"/>
  <c r="I11" i="3"/>
  <c r="E51" i="3"/>
  <c r="E65" i="3" s="1"/>
  <c r="E11" i="3"/>
  <c r="H20" i="3"/>
  <c r="H13" i="3"/>
  <c r="H51" i="3" l="1"/>
  <c r="P51" i="3"/>
  <c r="K65" i="3"/>
  <c r="M65" i="3"/>
  <c r="M11" i="3"/>
  <c r="K11" i="3"/>
  <c r="H11" i="3"/>
  <c r="G11" i="3" l="1"/>
  <c r="D41" i="3"/>
  <c r="F41" i="3" s="1"/>
  <c r="D13" i="3"/>
  <c r="F31" i="3"/>
  <c r="F13" i="3" l="1"/>
  <c r="P63" i="3"/>
  <c r="H63" i="3"/>
  <c r="G63" i="3"/>
  <c r="F63" i="3"/>
  <c r="D63" i="3"/>
  <c r="P59" i="3"/>
  <c r="H59" i="3"/>
  <c r="G59" i="3"/>
  <c r="F59" i="3"/>
  <c r="D59" i="3"/>
  <c r="P55" i="3"/>
  <c r="H55" i="3"/>
  <c r="G55" i="3"/>
  <c r="F55" i="3"/>
  <c r="D55" i="3"/>
  <c r="D20" i="3" l="1"/>
  <c r="D65" i="3" l="1"/>
  <c r="D11" i="3"/>
  <c r="F11" i="3" s="1"/>
  <c r="D51" i="3"/>
  <c r="F20" i="3"/>
  <c r="G65" i="3" l="1"/>
  <c r="H65" i="3" l="1"/>
  <c r="P65" i="3" s="1"/>
  <c r="F51" i="3"/>
  <c r="F65" i="3" s="1"/>
</calcChain>
</file>

<file path=xl/sharedStrings.xml><?xml version="1.0" encoding="utf-8"?>
<sst xmlns="http://schemas.openxmlformats.org/spreadsheetml/2006/main" count="133" uniqueCount="118">
  <si>
    <t xml:space="preserve">Ejecucion de Gastos y Aplicaciones Financieras </t>
  </si>
  <si>
    <t>Agrupaciones</t>
  </si>
  <si>
    <t>Presupuesto inicial</t>
  </si>
  <si>
    <t>MODIFICACIONES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</si>
  <si>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</si>
  <si>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</si>
  <si>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</si>
  <si>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</si>
  <si>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</si>
  <si>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</si>
  <si>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</si>
  <si>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</si>
  <si>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</si>
  <si>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</si>
  <si>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de Devengado Aprobado</t>
  </si>
  <si>
    <t>Aprobado</t>
  </si>
  <si>
    <t>PRESUPUESTARIAS</t>
  </si>
  <si>
    <t>Modificado</t>
  </si>
  <si>
    <t>Devengado Aprobado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</si>
  <si>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</si>
  <si>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</si>
  <si>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</si>
  <si>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</si>
  <si>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</si>
  <si>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</si>
  <si>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</si>
  <si>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</si>
  <si>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</si>
  <si>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</si>
  <si>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</si>
  <si>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seguridad social</t>
  </si>
  <si>
    <t/>
  </si>
  <si>
    <t>CONTRATACIÓN DE SERVICIOS</t>
  </si>
  <si>
    <t>2.2.1</t>
  </si>
  <si>
    <t>Servicios básicos</t>
  </si>
  <si>
    <t>2.2.2</t>
  </si>
  <si>
    <t>Publicidad, impresión,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</si>
  <si>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</si>
  <si>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</si>
  <si>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</si>
  <si>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</si>
  <si>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</si>
  <si>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</si>
  <si>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</si>
  <si>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</si>
  <si>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</si>
  <si>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</si>
  <si>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</si>
  <si>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</si>
  <si>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</si>
  <si>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</si>
  <si>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</si>
  <si>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</si>
  <si>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</si>
  <si>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</si>
  <si>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</si>
  <si>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</si>
  <si>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</si>
  <si>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</si>
  <si>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</si>
  <si>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</si>
  <si>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</si>
  <si>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</si>
  <si>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</si>
  <si>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</si>
  <si>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</si>
  <si>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</si>
  <si>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</si>
  <si>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</si>
  <si>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</si>
  <si>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</si>
  <si>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</si>
  <si>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</si>
  <si>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</si>
  <si>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</si>
  <si>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</si>
  <si>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</si>
  <si>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</si>
  <si>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</si>
  <si>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</si>
  <si>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</si>
  <si>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</si>
  <si>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</si>
  <si>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</si>
  <si>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</si>
  <si>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</si>
  <si>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</si>
  <si>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TOTAL GASTOS</t>
  </si>
  <si>
    <t>APLICACIONES FINANCIERAS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</si>
  <si>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</si>
  <si>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</si>
  <si>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</si>
  <si>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</si>
  <si>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</si>
  <si>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</si>
  <si>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</si>
  <si>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</si>
  <si>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</si>
  <si>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</si>
  <si>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</si>
  <si>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</si>
  <si>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</si>
  <si>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GASTOS Y APLICACIONES FINANCIERAS</t>
  </si>
  <si>
    <t>Fuente: [SIGEF]</t>
  </si>
  <si>
    <t>Fecha de registro: Desde el [01] de [septimbre] del [2023]</t>
  </si>
  <si>
    <t>Fecha de imputación: hasta el [30] de [septiembre] del [2023]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</si>
  <si>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</si>
  <si>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</si>
  <si>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</si>
  <si>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</si>
  <si>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</si>
  <si>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</si>
  <si>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</si>
  <si>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LICDA. CARMEN L. PASCUAL</t>
  </si>
  <si>
    <t xml:space="preserve">     LICDA.DIANA E. SANTANA</t>
  </si>
  <si>
    <t>ANALISTA DE PRESUPUESTO</t>
  </si>
  <si>
    <t xml:space="preserve">DIRECTORA ADMINISTRATIVA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</si>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</sst>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164" fontId="9" fillId="0" borderId="0" xfId="1" applyFont="1" applyBorder="1" applyAlignment="1">
      <alignment horizontal="left" vertical="center" wrapText="1"/>
    </xf>
    <xf numFmtId="164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10" fillId="0" borderId="0" xfId="1" applyFont="1" applyBorder="1" applyAlignment="1">
      <alignment horizontal="left" vertical="top" wrapText="1"/>
    </xf>
    <xf numFmtId="164" fontId="9" fillId="0" borderId="0" xfId="1" applyFont="1" applyBorder="1" applyAlignment="1">
      <alignment vertical="top"/>
    </xf>
    <xf numFmtId="164" fontId="7" fillId="0" borderId="0" xfId="1" applyFont="1" applyBorder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164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164" fontId="10" fillId="0" borderId="12" xfId="1" applyFont="1" applyBorder="1" applyAlignment="1">
      <alignment horizontal="left" vertical="center" wrapText="1"/>
    </xf>
    <xf numFmtId="164" fontId="9" fillId="0" borderId="12" xfId="1" applyFont="1" applyBorder="1" applyAlignment="1">
      <alignment horizontal="left" vertical="center" wrapText="1"/>
    </xf>
    <xf numFmtId="164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top"/>
    </xf>
    <xf numFmtId="164" fontId="7" fillId="0" borderId="0" xfId="1" applyFont="1" applyBorder="1" applyAlignment="1">
      <alignment horizontal="right" vertical="top" wrapText="1"/>
    </xf>
    <xf numFmtId="164" fontId="9" fillId="0" borderId="0" xfId="1" applyFont="1" applyBorder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9" fillId="0" borderId="0" xfId="1" applyFont="1" applyFill="1" applyBorder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164" fontId="7" fillId="0" borderId="0" xfId="1" applyFont="1" applyAlignment="1">
      <alignment horizontal="left" vertical="center" wrapText="1" indent="2"/>
    </xf>
    <xf numFmtId="164" fontId="7" fillId="0" borderId="0" xfId="1" applyFont="1" applyAlignment="1">
      <alignment vertical="center" wrapText="1"/>
    </xf>
    <xf numFmtId="164" fontId="9" fillId="0" borderId="0" xfId="1" applyFont="1"/>
    <xf numFmtId="39" fontId="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9" fillId="0" borderId="0" xfId="1" applyFont="1" applyBorder="1" applyAlignment="1">
      <alignment vertical="center"/>
    </xf>
    <xf numFmtId="0" fontId="6" fillId="0" borderId="0" xfId="0" applyFont="1"/>
    <xf numFmtId="0" fontId="6" fillId="0" borderId="14" xfId="0" applyFont="1" applyBorder="1"/>
    <xf numFmtId="164" fontId="3" fillId="0" borderId="0" xfId="1" applyFont="1"/>
    <xf numFmtId="164" fontId="11" fillId="3" borderId="7" xfId="1" applyFont="1" applyFill="1" applyBorder="1" applyAlignment="1">
      <alignment horizontal="center" vertical="center" wrapText="1"/>
    </xf>
    <xf numFmtId="164" fontId="11" fillId="3" borderId="8" xfId="1" applyFont="1" applyFill="1" applyBorder="1" applyAlignment="1">
      <alignment horizontal="center" vertical="center" wrapText="1"/>
    </xf>
    <xf numFmtId="164" fontId="7" fillId="0" borderId="0" xfId="1" applyFont="1"/>
    <xf numFmtId="164" fontId="9" fillId="0" borderId="0" xfId="1" applyFont="1" applyAlignment="1">
      <alignment horizontal="left" vertical="top" wrapText="1"/>
    </xf>
    <xf numFmtId="164" fontId="7" fillId="0" borderId="0" xfId="1" applyFont="1" applyAlignment="1">
      <alignment vertical="top"/>
    </xf>
    <xf numFmtId="164" fontId="9" fillId="3" borderId="2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2" fillId="0" borderId="0" xfId="1" applyFont="1"/>
    <xf numFmtId="164" fontId="5" fillId="0" borderId="0" xfId="1" applyFont="1" applyAlignment="1">
      <alignment horizontal="center" readingOrder="1"/>
    </xf>
    <xf numFmtId="164" fontId="4" fillId="0" borderId="0" xfId="1" applyFont="1" applyAlignment="1">
      <alignment horizontal="center" readingOrder="1"/>
    </xf>
    <xf numFmtId="164" fontId="7" fillId="0" borderId="0" xfId="1" applyFont="1" applyBorder="1" applyAlignment="1">
      <alignment vertical="center"/>
    </xf>
    <xf numFmtId="164" fontId="8" fillId="0" borderId="12" xfId="1" applyFont="1" applyBorder="1" applyAlignment="1">
      <alignment horizontal="left" vertical="center" wrapText="1"/>
    </xf>
    <xf numFmtId="164" fontId="8" fillId="0" borderId="0" xfId="1" applyFont="1" applyBorder="1" applyAlignment="1">
      <alignment horizontal="left" vertical="center" wrapText="1"/>
    </xf>
    <xf numFmtId="164" fontId="7" fillId="0" borderId="0" xfId="1" applyFont="1" applyFill="1" applyBorder="1" applyAlignment="1">
      <alignment horizontal="left" vertical="top" wrapText="1"/>
    </xf>
    <xf numFmtId="165" fontId="7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horizontal="center" vertical="center" wrapText="1"/>
    </xf>
    <xf numFmtId="0" fontId="18" fillId="0" borderId="0" xfId="0" applyFont="1"/>
    <xf numFmtId="164" fontId="7" fillId="0" borderId="12" xfId="1" applyFont="1" applyBorder="1" applyAlignment="1">
      <alignment horizontal="left" vertical="center" wrapText="1"/>
    </xf>
    <xf numFmtId="164" fontId="7" fillId="0" borderId="0" xfId="1" applyFont="1" applyFill="1" applyBorder="1" applyAlignment="1">
      <alignment horizontal="right" vertical="top" wrapText="1"/>
    </xf>
    <xf numFmtId="165" fontId="7" fillId="0" borderId="0" xfId="0" applyNumberFormat="1" applyFont="1" applyAlignment="1">
      <alignment horizontal="right" vertical="top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 readingOrder="1"/>
    </xf>
    <xf numFmtId="164" fontId="0" fillId="0" borderId="0" xfId="0" applyNumberForma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23" fillId="0" borderId="0" xfId="1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1105872</xdr:colOff>
      <xdr:row>6</xdr:row>
      <xdr:rowOff>180975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0</xdr:row>
      <xdr:rowOff>0</xdr:rowOff>
    </xdr:from>
    <xdr:to>
      <xdr:col>14</xdr:col>
      <xdr:colOff>561975</xdr:colOff>
      <xdr:row>6</xdr:row>
      <xdr:rowOff>38100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0"/>
          <a:ext cx="14192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777552</xdr:colOff>
      <xdr:row>75</xdr:row>
      <xdr:rowOff>77756</xdr:rowOff>
    </xdr:from>
    <xdr:to>
      <xdr:col>5</xdr:col>
      <xdr:colOff>320789</xdr:colOff>
      <xdr:row>77</xdr:row>
      <xdr:rowOff>175338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315409" y="16406327"/>
          <a:ext cx="1837013" cy="505797"/>
        </a:xfrm>
        <a:prstGeom prst="rect">
          <a:avLst/>
        </a:prstGeom>
      </xdr:spPr>
    </xdr:pic>
    <xdr:clientData/>
  </xdr:twoCellAnchor>
  <xdr:twoCellAnchor editAs="oneCell">
    <xdr:from>
      <xdr:col>6</xdr:col>
      <xdr:colOff>796991</xdr:colOff>
      <xdr:row>75</xdr:row>
      <xdr:rowOff>19439</xdr:rowOff>
    </xdr:from>
    <xdr:to>
      <xdr:col>8</xdr:col>
      <xdr:colOff>721374</xdr:colOff>
      <xdr:row>77</xdr:row>
      <xdr:rowOff>149428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7590843" y="16182781"/>
          <a:ext cx="1800225" cy="538203"/>
        </a:xfrm>
        <a:prstGeom prst="rect">
          <a:avLst/>
        </a:prstGeom>
      </xdr:spPr>
    </xdr:pic>
    <xdr:clientData/>
  </xdr:twoCellAnchor>
  <xdr:twoCellAnchor editAs="oneCell">
    <xdr:from>
      <xdr:col>3</xdr:col>
      <xdr:colOff>525624</xdr:colOff>
      <xdr:row>80</xdr:row>
      <xdr:rowOff>58317</xdr:rowOff>
    </xdr:from>
    <xdr:to>
      <xdr:col>5</xdr:col>
      <xdr:colOff>89223</xdr:colOff>
      <xdr:row>84</xdr:row>
      <xdr:rowOff>194388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4112078" y="17407424"/>
          <a:ext cx="185737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505409</xdr:colOff>
      <xdr:row>80</xdr:row>
      <xdr:rowOff>87475</xdr:rowOff>
    </xdr:from>
    <xdr:to>
      <xdr:col>8</xdr:col>
      <xdr:colOff>486942</xdr:colOff>
      <xdr:row>85</xdr:row>
      <xdr:rowOff>9720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7299261" y="17436582"/>
          <a:ext cx="1857375" cy="942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85"/>
  <sheetViews>
    <sheetView showGridLines="0" tabSelected="1" showWhiteSpace="0" view="pageBreakPreview" zoomScale="98" zoomScaleNormal="98" zoomScaleSheetLayoutView="98" workbookViewId="0">
      <selection activeCell="P6" sqref="P6"/>
    </sheetView>
  </sheetViews>
  <sheetFormatPr defaultColWidth="9.140625" defaultRowHeight="15.75"/>
  <cols>
    <col min="1" max="1" width="4.42578125" style="1" customWidth="1"/>
    <col min="2" max="2" width="5.28515625" style="1" bestFit="1" customWidth="1"/>
    <col min="3" max="3" width="43.42578125" style="1" customWidth="1"/>
    <col min="4" max="4" width="17.5703125" style="1" customWidth="1"/>
    <col min="5" max="5" width="16.7109375" style="42" customWidth="1"/>
    <col min="6" max="6" width="13.7109375" style="1" customWidth="1"/>
    <col min="7" max="7" width="14.140625" style="1" customWidth="1"/>
    <col min="8" max="10" width="14" style="1" customWidth="1"/>
    <col min="11" max="13" width="13.7109375" style="1" customWidth="1"/>
    <col min="14" max="15" width="13.5703125" style="1" customWidth="1"/>
    <col min="16" max="16" width="16.28515625" style="1" customWidth="1"/>
    <col min="17" max="17" width="9.140625" customWidth="1"/>
  </cols>
  <sheetData>
    <row r="3" spans="1:16" ht="15.95" customHeight="1">
      <c r="C3" s="76" t="s">
        <v>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68"/>
      <c r="O3" s="68"/>
    </row>
    <row r="4" spans="1:16" ht="21" customHeight="1"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68"/>
      <c r="O4" s="68"/>
      <c r="P4" s="59"/>
    </row>
    <row r="5" spans="1:16" ht="21" customHeigh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68"/>
      <c r="O5" s="68"/>
      <c r="P5" s="40"/>
    </row>
    <row r="6" spans="1:16" ht="15.75" customHeight="1"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68"/>
      <c r="O6" s="68"/>
      <c r="P6" s="40"/>
    </row>
    <row r="7" spans="1:16" ht="15.75" customHeight="1"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20.100000000000001" customHeight="1">
      <c r="A8" s="86" t="s">
        <v>1</v>
      </c>
      <c r="B8" s="87"/>
      <c r="C8" s="88"/>
      <c r="D8" s="78" t="s">
        <v>2</v>
      </c>
      <c r="E8" s="43" t="s">
        <v>3</v>
      </c>
      <c r="F8" s="80" t="s">
        <v>4</v>
      </c>
      <c r="G8" s="26" t="s">
        <v>5</v>
      </c>
      <c r="H8" s="26" t="s">
        <v>6</v>
      </c>
      <c r="I8" s="26" t="s">
        <v>7</v>
      </c>
      <c r="J8" s="26" t="s">
        <v>8</v>
      </c>
      <c r="K8" s="26" t="s">
        <v>9</v>
      </c>
      <c r="L8" s="26" t="s">
        <v>10</v>
      </c>
      <c r="M8" s="26" t="s">
        <v>11</v>
      </c>
      <c r="N8" s="26" t="s">
        <v>12</v>
      </c>
      <c r="O8" s="26" t="s">
        <v>13</v>
      </c>
      <c r="P8" s="82" t="s">
        <v>14</v>
      </c>
    </row>
    <row r="9" spans="1:16" ht="32.1" customHeight="1">
      <c r="A9" s="89"/>
      <c r="B9" s="90"/>
      <c r="C9" s="91"/>
      <c r="D9" s="79" t="s">
        <v>15</v>
      </c>
      <c r="E9" s="44" t="s">
        <v>16</v>
      </c>
      <c r="F9" s="81" t="s">
        <v>17</v>
      </c>
      <c r="G9" s="8" t="s">
        <v>18</v>
      </c>
      <c r="H9" s="8" t="s">
        <v>18</v>
      </c>
      <c r="I9" s="8" t="s">
        <v>18</v>
      </c>
      <c r="J9" s="8" t="s">
        <v>18</v>
      </c>
      <c r="K9" s="8" t="s">
        <v>18</v>
      </c>
      <c r="L9" s="8" t="s">
        <v>18</v>
      </c>
      <c r="M9" s="8" t="s">
        <v>18</v>
      </c>
      <c r="N9" s="8" t="s">
        <v>18</v>
      </c>
      <c r="O9" s="8" t="s">
        <v>18</v>
      </c>
      <c r="P9" s="83"/>
    </row>
    <row r="10" spans="1:16" ht="15.95" customHeight="1">
      <c r="A10" s="16"/>
      <c r="B10" s="16"/>
      <c r="C10" s="16"/>
      <c r="D10" s="17"/>
      <c r="E10" s="17"/>
      <c r="F10" s="54"/>
      <c r="G10" s="18"/>
      <c r="H10" s="18"/>
      <c r="I10" s="18"/>
      <c r="J10" s="18"/>
      <c r="K10" s="18"/>
      <c r="L10" s="18"/>
      <c r="M10" s="18"/>
      <c r="N10" s="18"/>
      <c r="O10" s="18"/>
      <c r="P10" s="60"/>
    </row>
    <row r="11" spans="1:16" ht="15.95" customHeight="1">
      <c r="A11" s="20">
        <v>2</v>
      </c>
      <c r="B11" s="70" t="s">
        <v>19</v>
      </c>
      <c r="C11" s="70"/>
      <c r="D11" s="6">
        <f>+D13+D20+D31+D41</f>
        <v>58074067</v>
      </c>
      <c r="E11" s="6">
        <f>+E13+E20+E31</f>
        <v>6536876.3399999999</v>
      </c>
      <c r="F11" s="39">
        <f>+D11+E11</f>
        <v>64610943.340000004</v>
      </c>
      <c r="G11" s="6">
        <f>+G13+G20+G31+G41</f>
        <v>2584149.3199999998</v>
      </c>
      <c r="H11" s="6">
        <f>+H13+H20+H31+H40</f>
        <v>5228496.5199999996</v>
      </c>
      <c r="I11" s="6">
        <f>+I13+I20+I31+I40</f>
        <v>4596082.51</v>
      </c>
      <c r="J11" s="6">
        <f>+J13+J20+J31+J40</f>
        <v>6302324.3799999999</v>
      </c>
      <c r="K11" s="6">
        <f t="shared" ref="K11:P11" si="0">+K13+K20+K31+K41</f>
        <v>5377880.2700000005</v>
      </c>
      <c r="L11" s="6">
        <f t="shared" si="0"/>
        <v>4684340.87</v>
      </c>
      <c r="M11" s="6">
        <f t="shared" si="0"/>
        <v>4314374.1099999994</v>
      </c>
      <c r="N11" s="6">
        <f t="shared" si="0"/>
        <v>4485345.0200000005</v>
      </c>
      <c r="O11" s="6">
        <f t="shared" si="0"/>
        <v>5251846.290000001</v>
      </c>
      <c r="P11" s="6">
        <f t="shared" si="0"/>
        <v>42824839.289999992</v>
      </c>
    </row>
    <row r="12" spans="1:16" ht="15.95" customHeight="1">
      <c r="A12" s="20"/>
      <c r="B12" s="20"/>
      <c r="C12" s="20"/>
      <c r="D12" s="11"/>
      <c r="E12" s="11"/>
      <c r="F12" s="55"/>
      <c r="G12" s="27"/>
      <c r="H12" s="27"/>
      <c r="I12" s="27"/>
      <c r="J12" s="27"/>
      <c r="K12" s="27"/>
      <c r="L12" s="27"/>
      <c r="M12" s="27"/>
      <c r="N12" s="27"/>
      <c r="O12" s="27"/>
      <c r="P12" s="55"/>
    </row>
    <row r="13" spans="1:16" ht="15.95" customHeight="1">
      <c r="A13" s="20">
        <v>2.1</v>
      </c>
      <c r="B13" s="70" t="s">
        <v>20</v>
      </c>
      <c r="C13" s="70"/>
      <c r="D13" s="12">
        <f>+D14+D15+D16+D17+D18</f>
        <v>47354778</v>
      </c>
      <c r="E13" s="12">
        <f>+E14+E18</f>
        <v>0</v>
      </c>
      <c r="F13" s="39">
        <f>+D13</f>
        <v>47354778</v>
      </c>
      <c r="G13" s="28">
        <f>+G14+G15+G16+G17+G18</f>
        <v>2329853.42</v>
      </c>
      <c r="H13" s="28">
        <f t="shared" ref="H13" si="1">+H14+H15+H16+H17+H18</f>
        <v>4936780.3699999992</v>
      </c>
      <c r="I13" s="28">
        <f>+I14+I15+I16+I17+I18</f>
        <v>3618979.94</v>
      </c>
      <c r="J13" s="28">
        <f>+J14+J15+J16+J17+J18</f>
        <v>3616954.0300000003</v>
      </c>
      <c r="K13" s="28">
        <f>+K14+K15+K16+K17+K18</f>
        <v>3493017.2800000003</v>
      </c>
      <c r="L13" s="28">
        <f>+L14+L15+L16+L17+L18</f>
        <v>3392565.1</v>
      </c>
      <c r="M13" s="28">
        <f>+M14+M15+M16+M17+M18</f>
        <v>3525755.6399999997</v>
      </c>
      <c r="N13" s="28">
        <f>+N14+N15+N18</f>
        <v>3600681.69</v>
      </c>
      <c r="O13" s="28">
        <f>+O14+O15+O18</f>
        <v>3623739.69</v>
      </c>
      <c r="P13" s="28">
        <f>+P14+P15+P16+P17+P18</f>
        <v>32138327.159999993</v>
      </c>
    </row>
    <row r="14" spans="1:16" ht="15.95" customHeight="1">
      <c r="A14" s="21"/>
      <c r="B14" s="21" t="s">
        <v>21</v>
      </c>
      <c r="C14" s="21" t="s">
        <v>22</v>
      </c>
      <c r="D14" s="34">
        <v>38721459</v>
      </c>
      <c r="E14" s="34">
        <v>1926808.8</v>
      </c>
      <c r="F14" s="53">
        <v>0</v>
      </c>
      <c r="G14" s="35">
        <v>1948710.02</v>
      </c>
      <c r="H14" s="35">
        <v>4206300.0199999996</v>
      </c>
      <c r="I14" s="35">
        <v>3063240.02</v>
      </c>
      <c r="J14" s="35">
        <v>3063240.02</v>
      </c>
      <c r="K14" s="35">
        <v>2955740.02</v>
      </c>
      <c r="L14" s="35">
        <v>2868610.02</v>
      </c>
      <c r="M14" s="35">
        <v>2996409.51</v>
      </c>
      <c r="N14" s="35">
        <v>3054330.02</v>
      </c>
      <c r="O14" s="35">
        <v>3074330.02</v>
      </c>
      <c r="P14" s="35">
        <f>SUM(G14:O14)</f>
        <v>27230909.669999994</v>
      </c>
    </row>
    <row r="15" spans="1:16" ht="15.95" customHeight="1">
      <c r="A15" s="21">
        <v>10</v>
      </c>
      <c r="B15" s="21" t="s">
        <v>23</v>
      </c>
      <c r="C15" s="21" t="s">
        <v>24</v>
      </c>
      <c r="D15" s="34">
        <v>3426408</v>
      </c>
      <c r="E15" s="34"/>
      <c r="F15" s="53">
        <v>0</v>
      </c>
      <c r="G15" s="35">
        <v>92700</v>
      </c>
      <c r="H15" s="35">
        <v>92700</v>
      </c>
      <c r="I15" s="35">
        <v>92700</v>
      </c>
      <c r="J15" s="35">
        <v>92700</v>
      </c>
      <c r="K15" s="35">
        <v>92700</v>
      </c>
      <c r="L15" s="35">
        <v>92700</v>
      </c>
      <c r="M15" s="35">
        <v>86700</v>
      </c>
      <c r="N15" s="35">
        <v>86700</v>
      </c>
      <c r="O15" s="35">
        <v>86700</v>
      </c>
      <c r="P15" s="35">
        <f>SUM(G15:O15)</f>
        <v>816300</v>
      </c>
    </row>
    <row r="16" spans="1:16" ht="15.95" customHeight="1">
      <c r="A16" s="21"/>
      <c r="B16" s="21" t="s">
        <v>25</v>
      </c>
      <c r="C16" s="21" t="s">
        <v>26</v>
      </c>
      <c r="D16" s="34">
        <v>0</v>
      </c>
      <c r="E16" s="34"/>
      <c r="F16" s="53">
        <v>0</v>
      </c>
      <c r="G16" s="39">
        <v>0</v>
      </c>
      <c r="H16" s="36">
        <v>0</v>
      </c>
      <c r="I16" s="36"/>
      <c r="J16" s="45">
        <v>0</v>
      </c>
      <c r="K16" s="45"/>
      <c r="L16" s="45"/>
      <c r="M16" s="45"/>
      <c r="N16" s="45"/>
      <c r="O16" s="45"/>
      <c r="P16" s="53">
        <v>0</v>
      </c>
    </row>
    <row r="17" spans="1:16" ht="15.95" customHeight="1">
      <c r="A17" s="21"/>
      <c r="B17" s="21" t="s">
        <v>27</v>
      </c>
      <c r="C17" s="21" t="s">
        <v>28</v>
      </c>
      <c r="D17" s="34">
        <v>0</v>
      </c>
      <c r="E17" s="34"/>
      <c r="F17" s="53">
        <v>0</v>
      </c>
      <c r="G17" s="39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53">
        <v>0</v>
      </c>
    </row>
    <row r="18" spans="1:16" ht="15.95" customHeight="1">
      <c r="A18" s="21"/>
      <c r="B18" s="21" t="s">
        <v>29</v>
      </c>
      <c r="C18" s="21" t="s">
        <v>30</v>
      </c>
      <c r="D18" s="34">
        <v>5206911</v>
      </c>
      <c r="E18" s="34">
        <v>-1926808.8</v>
      </c>
      <c r="F18" s="53">
        <v>0</v>
      </c>
      <c r="G18" s="34">
        <v>288443.40000000002</v>
      </c>
      <c r="H18" s="34">
        <v>637780.35</v>
      </c>
      <c r="I18" s="34">
        <v>463039.92</v>
      </c>
      <c r="J18" s="34">
        <v>461014.01</v>
      </c>
      <c r="K18" s="34">
        <v>444577.26</v>
      </c>
      <c r="L18" s="34">
        <v>431255.08</v>
      </c>
      <c r="M18" s="34">
        <v>442646.13</v>
      </c>
      <c r="N18" s="34">
        <v>459651.67</v>
      </c>
      <c r="O18" s="34">
        <v>462709.67</v>
      </c>
      <c r="P18" s="34">
        <f>SUM(G18:O18)</f>
        <v>4091117.4899999998</v>
      </c>
    </row>
    <row r="19" spans="1:16" ht="15.95" customHeight="1">
      <c r="A19" s="21"/>
      <c r="B19" s="21"/>
      <c r="C19" s="21" t="s">
        <v>31</v>
      </c>
      <c r="D19" s="13"/>
      <c r="E19" s="13"/>
      <c r="F19" s="53"/>
      <c r="G19" s="29"/>
      <c r="H19" s="29"/>
      <c r="I19" s="29"/>
      <c r="J19" s="29"/>
      <c r="K19" s="29"/>
      <c r="L19" s="29"/>
      <c r="M19" s="29"/>
      <c r="N19" s="29"/>
      <c r="O19" s="29"/>
      <c r="P19" s="53"/>
    </row>
    <row r="20" spans="1:16" ht="15.95" customHeight="1">
      <c r="A20" s="20">
        <v>2.2000000000000002</v>
      </c>
      <c r="B20" s="70" t="s">
        <v>32</v>
      </c>
      <c r="C20" s="70"/>
      <c r="D20" s="12">
        <f>+D21+D22+D23+D24+D25+D26+D27+D28+D29</f>
        <v>6879223</v>
      </c>
      <c r="E20" s="12">
        <f>+E21+E22+E25+E26+E27+E28+E29</f>
        <v>5237148.66</v>
      </c>
      <c r="F20" s="39">
        <f>+D20+E20</f>
        <v>12116371.66</v>
      </c>
      <c r="G20" s="30">
        <f>+G21+G23+G22+G24+G25+G26+G27+G28+G29</f>
        <v>254295.9</v>
      </c>
      <c r="H20" s="30">
        <f t="shared" ref="H20:P20" si="2">+H21+H22+H23+H24+H25+H26+H27+H28+H29</f>
        <v>291716.15000000002</v>
      </c>
      <c r="I20" s="30">
        <f t="shared" si="2"/>
        <v>572568.64</v>
      </c>
      <c r="J20" s="30">
        <f t="shared" si="2"/>
        <v>2160164.2999999998</v>
      </c>
      <c r="K20" s="30">
        <f t="shared" si="2"/>
        <v>1491839.9000000001</v>
      </c>
      <c r="L20" s="30">
        <f t="shared" si="2"/>
        <v>760491.94</v>
      </c>
      <c r="M20" s="30">
        <f t="shared" si="2"/>
        <v>432128.13</v>
      </c>
      <c r="N20" s="30">
        <f t="shared" si="2"/>
        <v>683927.26</v>
      </c>
      <c r="O20" s="30">
        <f t="shared" si="2"/>
        <v>872412.29999999993</v>
      </c>
      <c r="P20" s="30">
        <f t="shared" si="2"/>
        <v>7519544.5199999996</v>
      </c>
    </row>
    <row r="21" spans="1:16" ht="15.75" customHeight="1">
      <c r="A21" s="21"/>
      <c r="B21" s="21" t="s">
        <v>33</v>
      </c>
      <c r="C21" s="21" t="s">
        <v>34</v>
      </c>
      <c r="D21" s="34">
        <v>2322000</v>
      </c>
      <c r="E21" s="34">
        <v>450000</v>
      </c>
      <c r="F21" s="53">
        <f>+D21+E21</f>
        <v>2772000</v>
      </c>
      <c r="G21" s="35">
        <v>154295.9</v>
      </c>
      <c r="H21" s="35">
        <v>201114.15</v>
      </c>
      <c r="I21" s="35">
        <v>295027.77</v>
      </c>
      <c r="J21" s="35">
        <v>441993.85</v>
      </c>
      <c r="K21" s="35">
        <v>365832.3</v>
      </c>
      <c r="L21" s="35">
        <v>253681.33</v>
      </c>
      <c r="M21" s="35">
        <v>150585.70000000001</v>
      </c>
      <c r="N21" s="35">
        <v>206906.65</v>
      </c>
      <c r="O21" s="35">
        <v>494470.72</v>
      </c>
      <c r="P21" s="35">
        <f t="shared" ref="P21:P29" si="3">SUM(G21:O21)</f>
        <v>2563908.37</v>
      </c>
    </row>
    <row r="22" spans="1:16" ht="15.95" customHeight="1">
      <c r="A22" s="21"/>
      <c r="B22" s="21" t="s">
        <v>35</v>
      </c>
      <c r="C22" s="21" t="s">
        <v>36</v>
      </c>
      <c r="D22" s="35">
        <v>820567</v>
      </c>
      <c r="E22" s="35">
        <v>550707.30000000005</v>
      </c>
      <c r="F22" s="53">
        <f>+D22+E22</f>
        <v>1371274.3</v>
      </c>
      <c r="G22" s="39">
        <v>0</v>
      </c>
      <c r="H22" s="39">
        <v>0</v>
      </c>
      <c r="I22" s="39"/>
      <c r="J22" s="53">
        <v>382908.95</v>
      </c>
      <c r="K22" s="53">
        <v>87900</v>
      </c>
      <c r="L22" s="53">
        <v>169295</v>
      </c>
      <c r="M22" s="53">
        <v>49500</v>
      </c>
      <c r="N22" s="53">
        <v>45400</v>
      </c>
      <c r="O22" s="53">
        <v>-10000</v>
      </c>
      <c r="P22" s="53">
        <f t="shared" si="3"/>
        <v>725003.95</v>
      </c>
    </row>
    <row r="23" spans="1:16" ht="15.95" customHeight="1">
      <c r="A23" s="21"/>
      <c r="B23" s="21" t="s">
        <v>37</v>
      </c>
      <c r="C23" s="21" t="s">
        <v>38</v>
      </c>
      <c r="D23" s="34">
        <v>1499871</v>
      </c>
      <c r="E23" s="34"/>
      <c r="F23" s="53">
        <f>+D23</f>
        <v>1499871</v>
      </c>
      <c r="G23" s="39">
        <v>0</v>
      </c>
      <c r="H23" s="39">
        <v>0</v>
      </c>
      <c r="I23" s="39"/>
      <c r="J23" s="53">
        <v>141150</v>
      </c>
      <c r="K23" s="53">
        <v>149550</v>
      </c>
      <c r="L23" s="53">
        <v>72200</v>
      </c>
      <c r="M23" s="53">
        <v>49700</v>
      </c>
      <c r="N23" s="53">
        <v>111200</v>
      </c>
      <c r="O23" s="53">
        <v>142100</v>
      </c>
      <c r="P23" s="53">
        <f t="shared" si="3"/>
        <v>665900</v>
      </c>
    </row>
    <row r="24" spans="1:16" ht="15.95" customHeight="1">
      <c r="A24" s="21"/>
      <c r="B24" s="21" t="s">
        <v>39</v>
      </c>
      <c r="C24" s="21" t="s">
        <v>40</v>
      </c>
      <c r="D24" s="34">
        <v>50000</v>
      </c>
      <c r="E24" s="34"/>
      <c r="F24" s="53">
        <f>+D24</f>
        <v>50000</v>
      </c>
      <c r="G24" s="39">
        <v>0</v>
      </c>
      <c r="H24" s="39">
        <v>0</v>
      </c>
      <c r="I24" s="39"/>
      <c r="J24" s="39"/>
      <c r="K24" s="39"/>
      <c r="L24" s="53">
        <v>13000</v>
      </c>
      <c r="M24" s="53">
        <v>25000</v>
      </c>
      <c r="N24" s="53"/>
      <c r="O24" s="53"/>
      <c r="P24" s="53">
        <f t="shared" si="3"/>
        <v>38000</v>
      </c>
    </row>
    <row r="25" spans="1:16" ht="15.95" customHeight="1">
      <c r="A25" s="21"/>
      <c r="B25" s="21" t="s">
        <v>41</v>
      </c>
      <c r="C25" s="21" t="s">
        <v>42</v>
      </c>
      <c r="D25" s="34">
        <v>1023520</v>
      </c>
      <c r="E25" s="34">
        <v>640000</v>
      </c>
      <c r="F25" s="53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7">
        <v>145000</v>
      </c>
      <c r="L25" s="7">
        <v>50000</v>
      </c>
      <c r="M25" s="7">
        <v>122000</v>
      </c>
      <c r="N25" s="7">
        <v>156060</v>
      </c>
      <c r="O25" s="7">
        <v>86000</v>
      </c>
      <c r="P25" s="53">
        <f t="shared" si="3"/>
        <v>1000690</v>
      </c>
    </row>
    <row r="26" spans="1:16" ht="15.95" customHeight="1">
      <c r="A26" s="21"/>
      <c r="B26" s="21" t="s">
        <v>43</v>
      </c>
      <c r="C26" s="21" t="s">
        <v>44</v>
      </c>
      <c r="D26" s="34">
        <v>200000</v>
      </c>
      <c r="E26" s="34">
        <v>241600</v>
      </c>
      <c r="F26" s="53">
        <f>+D26+E26</f>
        <v>441600</v>
      </c>
      <c r="G26" s="39">
        <v>0</v>
      </c>
      <c r="H26" s="39">
        <v>0</v>
      </c>
      <c r="I26" s="39"/>
      <c r="J26" s="53">
        <v>230478.68</v>
      </c>
      <c r="K26" s="53">
        <v>0</v>
      </c>
      <c r="L26" s="53"/>
      <c r="M26" s="53"/>
      <c r="N26" s="53"/>
      <c r="O26" s="53"/>
      <c r="P26" s="53">
        <f t="shared" si="3"/>
        <v>230478.68</v>
      </c>
    </row>
    <row r="27" spans="1:16" ht="27.95" customHeight="1">
      <c r="A27" s="21"/>
      <c r="B27" s="21" t="s">
        <v>45</v>
      </c>
      <c r="C27" s="21" t="s">
        <v>46</v>
      </c>
      <c r="D27" s="34">
        <v>500000</v>
      </c>
      <c r="E27" s="34">
        <v>1933689.71</v>
      </c>
      <c r="F27" s="53">
        <f>+D27+E27</f>
        <v>2433689.71</v>
      </c>
      <c r="G27" s="39">
        <v>0</v>
      </c>
      <c r="H27" s="39">
        <v>0</v>
      </c>
      <c r="I27" s="53">
        <v>59205.72</v>
      </c>
      <c r="J27" s="53">
        <v>431651.82</v>
      </c>
      <c r="K27" s="53">
        <v>324162</v>
      </c>
      <c r="L27" s="53">
        <v>12335.61</v>
      </c>
      <c r="M27" s="53">
        <v>5399.93</v>
      </c>
      <c r="N27" s="53">
        <v>164360.60999999999</v>
      </c>
      <c r="O27" s="53">
        <v>33852.980000000003</v>
      </c>
      <c r="P27" s="53">
        <f t="shared" si="3"/>
        <v>1030968.67</v>
      </c>
    </row>
    <row r="28" spans="1:16" ht="15.95" customHeight="1">
      <c r="A28" s="21"/>
      <c r="B28" s="21" t="s">
        <v>47</v>
      </c>
      <c r="C28" s="21" t="s">
        <v>48</v>
      </c>
      <c r="D28" s="34">
        <v>96600</v>
      </c>
      <c r="E28" s="34">
        <v>602893.69999999995</v>
      </c>
      <c r="F28" s="53">
        <f>+D28+E28</f>
        <v>699493.7</v>
      </c>
      <c r="G28" s="39">
        <v>0</v>
      </c>
      <c r="H28" s="39">
        <v>0</v>
      </c>
      <c r="I28" s="39"/>
      <c r="J28" s="39"/>
      <c r="K28" s="53">
        <v>172811</v>
      </c>
      <c r="L28" s="53">
        <v>122130</v>
      </c>
      <c r="M28" s="53">
        <v>29942.5</v>
      </c>
      <c r="N28" s="53"/>
      <c r="O28" s="53">
        <v>18762</v>
      </c>
      <c r="P28" s="53">
        <f t="shared" si="3"/>
        <v>343645.5</v>
      </c>
    </row>
    <row r="29" spans="1:16" ht="15.95" customHeight="1">
      <c r="A29" s="21"/>
      <c r="B29" s="21" t="s">
        <v>49</v>
      </c>
      <c r="C29" s="21" t="s">
        <v>50</v>
      </c>
      <c r="D29" s="34">
        <v>366665</v>
      </c>
      <c r="E29" s="34">
        <v>818257.95</v>
      </c>
      <c r="F29" s="53">
        <f>+D29+E29</f>
        <v>1184922.95</v>
      </c>
      <c r="G29" s="39">
        <v>0</v>
      </c>
      <c r="H29" s="34">
        <v>4602</v>
      </c>
      <c r="I29" s="34">
        <v>82335.149999999994</v>
      </c>
      <c r="J29" s="34">
        <v>412351</v>
      </c>
      <c r="K29" s="34">
        <v>246584.6</v>
      </c>
      <c r="L29" s="34">
        <v>67850</v>
      </c>
      <c r="M29" s="34"/>
      <c r="N29" s="34"/>
      <c r="O29" s="34">
        <v>107226.6</v>
      </c>
      <c r="P29" s="53">
        <f t="shared" si="3"/>
        <v>920949.35</v>
      </c>
    </row>
    <row r="30" spans="1:16" ht="15.95" customHeight="1">
      <c r="A30" s="21"/>
      <c r="B30" s="21"/>
      <c r="C30" s="21" t="s">
        <v>31</v>
      </c>
      <c r="D30" s="13"/>
      <c r="E30" s="13"/>
      <c r="F30" s="53"/>
      <c r="G30" s="39"/>
      <c r="H30" s="29"/>
      <c r="I30" s="29"/>
      <c r="J30" s="29"/>
      <c r="K30" s="29"/>
      <c r="L30" s="29"/>
      <c r="M30" s="29"/>
      <c r="N30" s="29"/>
      <c r="O30" s="29"/>
      <c r="P30" s="53"/>
    </row>
    <row r="31" spans="1:16" ht="15.95" customHeight="1">
      <c r="A31" s="20">
        <v>2.2999999999999998</v>
      </c>
      <c r="B31" s="70" t="s">
        <v>51</v>
      </c>
      <c r="C31" s="70"/>
      <c r="D31" s="12">
        <f>+D32+D33+D34+D35+D36+D37+D38+D39</f>
        <v>1919290</v>
      </c>
      <c r="E31" s="12">
        <f>+E32+E33+E34+E36+E38+E39</f>
        <v>1299727.68</v>
      </c>
      <c r="F31" s="39">
        <f t="shared" ref="F31:F36" si="4">+D31+E31</f>
        <v>3219017.6799999997</v>
      </c>
      <c r="G31" s="39">
        <v>0</v>
      </c>
      <c r="H31" s="39">
        <v>0</v>
      </c>
      <c r="I31" s="39">
        <f>+I32+I34+I38+I39</f>
        <v>404533.93</v>
      </c>
      <c r="J31" s="39">
        <f>+J32+J34+J38+J39</f>
        <v>525206.05000000005</v>
      </c>
      <c r="K31" s="39">
        <f>+K32+K34+K38+K39</f>
        <v>362048.09</v>
      </c>
      <c r="L31" s="39">
        <f>+L32+L34+L38+L39+L36</f>
        <v>451190.6</v>
      </c>
      <c r="M31" s="39">
        <f>+M32+M34+M38+M39+M36</f>
        <v>226218.34</v>
      </c>
      <c r="N31" s="39">
        <f>+N32+N34+N38+N39+N36</f>
        <v>182541.46000000002</v>
      </c>
      <c r="O31" s="39">
        <f>+O32+O34+O38+O39+O36+O33</f>
        <v>283327.82</v>
      </c>
      <c r="P31" s="39">
        <f>+P32+P34+P38+P39+P36+P33</f>
        <v>2435066.29</v>
      </c>
    </row>
    <row r="32" spans="1:16" ht="15.95" customHeight="1">
      <c r="A32" s="21"/>
      <c r="B32" s="21" t="s">
        <v>52</v>
      </c>
      <c r="C32" s="21" t="s">
        <v>53</v>
      </c>
      <c r="D32" s="34">
        <v>332290</v>
      </c>
      <c r="E32" s="34">
        <v>259560.22</v>
      </c>
      <c r="F32" s="53">
        <f t="shared" si="4"/>
        <v>591850.22</v>
      </c>
      <c r="G32" s="39">
        <v>0</v>
      </c>
      <c r="H32" s="39">
        <v>0</v>
      </c>
      <c r="I32" s="53">
        <v>16629</v>
      </c>
      <c r="J32" s="53">
        <v>163537.32999999999</v>
      </c>
      <c r="K32" s="53">
        <v>9247.07</v>
      </c>
      <c r="L32" s="53">
        <v>52451</v>
      </c>
      <c r="M32" s="53">
        <v>97954.34</v>
      </c>
      <c r="N32" s="53">
        <v>15150</v>
      </c>
      <c r="O32" s="53">
        <v>61759.5</v>
      </c>
      <c r="P32" s="53">
        <f>SUM(G32:O32)</f>
        <v>416728.24</v>
      </c>
    </row>
    <row r="33" spans="1:17" ht="15.95" customHeight="1">
      <c r="A33" s="21"/>
      <c r="B33" s="21" t="s">
        <v>54</v>
      </c>
      <c r="C33" s="21" t="s">
        <v>55</v>
      </c>
      <c r="D33" s="34">
        <v>0</v>
      </c>
      <c r="E33" s="34">
        <v>150000</v>
      </c>
      <c r="F33" s="53">
        <f t="shared" si="4"/>
        <v>150000</v>
      </c>
      <c r="G33" s="39">
        <v>0</v>
      </c>
      <c r="H33" s="39">
        <v>0</v>
      </c>
      <c r="I33" s="39"/>
      <c r="J33" s="39"/>
      <c r="K33" s="39"/>
      <c r="L33" s="39"/>
      <c r="M33" s="39"/>
      <c r="N33" s="39"/>
      <c r="O33" s="53">
        <v>44250</v>
      </c>
      <c r="P33" s="53">
        <f>SUM(G33:O33)</f>
        <v>44250</v>
      </c>
    </row>
    <row r="34" spans="1:17" ht="15.95" customHeight="1">
      <c r="A34" s="21"/>
      <c r="B34" s="21" t="s">
        <v>56</v>
      </c>
      <c r="C34" s="21" t="s">
        <v>57</v>
      </c>
      <c r="D34" s="34">
        <v>147000</v>
      </c>
      <c r="E34" s="34">
        <v>220215.66</v>
      </c>
      <c r="F34" s="53">
        <f t="shared" si="4"/>
        <v>367215.66000000003</v>
      </c>
      <c r="G34" s="39">
        <v>0</v>
      </c>
      <c r="H34" s="39">
        <v>0</v>
      </c>
      <c r="I34" s="53">
        <v>53469.67</v>
      </c>
      <c r="J34" s="53">
        <v>8956.2000000000007</v>
      </c>
      <c r="K34" s="53"/>
      <c r="L34" s="53">
        <v>19611.599999999999</v>
      </c>
      <c r="M34" s="53"/>
      <c r="N34" s="53"/>
      <c r="O34" s="53">
        <v>58191.7</v>
      </c>
      <c r="P34" s="53">
        <f>SUM(G34:O34)</f>
        <v>140229.16999999998</v>
      </c>
    </row>
    <row r="35" spans="1:17" ht="15.95" customHeight="1">
      <c r="A35" s="21"/>
      <c r="B35" s="21" t="s">
        <v>58</v>
      </c>
      <c r="C35" s="21" t="s">
        <v>59</v>
      </c>
      <c r="D35" s="34">
        <v>50000</v>
      </c>
      <c r="E35" s="34"/>
      <c r="F35" s="53">
        <f t="shared" si="4"/>
        <v>50000</v>
      </c>
      <c r="G35" s="39">
        <v>0</v>
      </c>
      <c r="H35" s="39">
        <v>0</v>
      </c>
      <c r="I35" s="39"/>
      <c r="J35" s="39"/>
      <c r="K35" s="39"/>
      <c r="L35" s="39"/>
      <c r="M35" s="39"/>
      <c r="N35" s="39"/>
      <c r="O35" s="39"/>
      <c r="P35" s="53"/>
    </row>
    <row r="36" spans="1:17" ht="15.95" customHeight="1">
      <c r="A36" s="21"/>
      <c r="B36" s="21" t="s">
        <v>60</v>
      </c>
      <c r="C36" s="21" t="s">
        <v>61</v>
      </c>
      <c r="D36" s="34">
        <v>100000</v>
      </c>
      <c r="E36" s="34">
        <v>100000</v>
      </c>
      <c r="F36" s="53">
        <f t="shared" si="4"/>
        <v>200000</v>
      </c>
      <c r="G36" s="39">
        <v>0</v>
      </c>
      <c r="H36" s="39">
        <v>0</v>
      </c>
      <c r="I36" s="39"/>
      <c r="J36" s="39"/>
      <c r="K36" s="39"/>
      <c r="L36" s="53">
        <v>67260</v>
      </c>
      <c r="M36" s="53"/>
      <c r="N36" s="53"/>
      <c r="O36" s="53"/>
      <c r="P36" s="53">
        <f>SUM(G36:O36)</f>
        <v>67260</v>
      </c>
    </row>
    <row r="37" spans="1:17" ht="15.95" customHeight="1">
      <c r="A37" s="21"/>
      <c r="B37" s="21" t="s">
        <v>62</v>
      </c>
      <c r="C37" s="21" t="s">
        <v>63</v>
      </c>
      <c r="D37" s="7">
        <v>0</v>
      </c>
      <c r="E37" s="45"/>
      <c r="F37" s="53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/>
      <c r="O37" s="39"/>
      <c r="P37" s="39"/>
      <c r="Q37" s="67">
        <f>SUM(G37:P37)</f>
        <v>0</v>
      </c>
    </row>
    <row r="38" spans="1:17" ht="18" customHeight="1">
      <c r="A38" s="21"/>
      <c r="B38" s="21" t="s">
        <v>64</v>
      </c>
      <c r="C38" s="21" t="s">
        <v>65</v>
      </c>
      <c r="D38" s="34">
        <v>1190000</v>
      </c>
      <c r="E38" s="34">
        <v>255700</v>
      </c>
      <c r="F38" s="53">
        <f>+D38+E38</f>
        <v>1445700</v>
      </c>
      <c r="G38" s="39">
        <v>0</v>
      </c>
      <c r="H38" s="39">
        <v>0</v>
      </c>
      <c r="I38" s="53">
        <v>297000</v>
      </c>
      <c r="J38" s="53">
        <v>297000</v>
      </c>
      <c r="K38" s="53">
        <v>297000</v>
      </c>
      <c r="L38" s="53">
        <v>297000</v>
      </c>
      <c r="M38" s="53">
        <v>99000</v>
      </c>
      <c r="N38" s="53">
        <v>99000</v>
      </c>
      <c r="O38" s="53">
        <v>100000</v>
      </c>
      <c r="P38" s="53">
        <f>SUM(G38:O38)</f>
        <v>1486000</v>
      </c>
    </row>
    <row r="39" spans="1:17" ht="15.95" customHeight="1">
      <c r="A39" s="21"/>
      <c r="B39" s="21" t="s">
        <v>66</v>
      </c>
      <c r="C39" s="21" t="s">
        <v>67</v>
      </c>
      <c r="D39" s="34">
        <v>100000</v>
      </c>
      <c r="E39" s="34">
        <v>314251.8</v>
      </c>
      <c r="F39" s="53">
        <f>+D39+E39</f>
        <v>414251.8</v>
      </c>
      <c r="G39" s="39">
        <v>0</v>
      </c>
      <c r="H39" s="39">
        <v>0</v>
      </c>
      <c r="I39" s="53">
        <v>37435.26</v>
      </c>
      <c r="J39" s="53">
        <v>55712.52</v>
      </c>
      <c r="K39" s="53">
        <v>55801.02</v>
      </c>
      <c r="L39" s="53">
        <v>14868</v>
      </c>
      <c r="M39" s="53">
        <v>29264</v>
      </c>
      <c r="N39" s="53">
        <v>68391.460000000006</v>
      </c>
      <c r="O39" s="53">
        <v>19126.62</v>
      </c>
      <c r="P39" s="53">
        <f>SUM(G39:O39)</f>
        <v>280598.88</v>
      </c>
    </row>
    <row r="40" spans="1:17" ht="15.95" customHeight="1">
      <c r="A40" s="21"/>
      <c r="B40" s="21"/>
      <c r="C40" s="21" t="s">
        <v>31</v>
      </c>
      <c r="D40" s="13"/>
      <c r="E40" s="13"/>
      <c r="F40" s="53"/>
      <c r="G40" s="39"/>
      <c r="H40" s="39"/>
      <c r="I40" s="39"/>
      <c r="J40" s="39"/>
      <c r="K40" s="39"/>
      <c r="L40" s="39"/>
      <c r="M40" s="39"/>
      <c r="N40" s="39"/>
      <c r="O40" s="39"/>
      <c r="P40" s="53">
        <f>SUM(G40:K40)</f>
        <v>0</v>
      </c>
    </row>
    <row r="41" spans="1:17" ht="15.95" customHeight="1">
      <c r="A41" s="20">
        <v>2.6</v>
      </c>
      <c r="B41" s="70" t="s">
        <v>68</v>
      </c>
      <c r="C41" s="70" t="s">
        <v>31</v>
      </c>
      <c r="D41" s="6">
        <f>+D42+D43+D44+D45+D46+D47+D48+D49+D50</f>
        <v>1920776</v>
      </c>
      <c r="E41" s="6"/>
      <c r="F41" s="39">
        <f>+D41</f>
        <v>1920776</v>
      </c>
      <c r="G41" s="39"/>
      <c r="H41" s="39"/>
      <c r="I41" s="39"/>
      <c r="J41" s="39"/>
      <c r="K41" s="39">
        <f>+K42+K43+K44+K45+K46+K47+K48+K49+K50</f>
        <v>30975</v>
      </c>
      <c r="L41" s="39">
        <f>+L42+L43+L44+L45+L46+L47+L48+L49+L50</f>
        <v>80093.23</v>
      </c>
      <c r="M41" s="39">
        <f>+M42+M43+M44+M45+M46+M47+M48+M49+M50</f>
        <v>130272</v>
      </c>
      <c r="N41" s="39">
        <f>+N42+N43+N44+N45+N46+N47+N48+N49+N50</f>
        <v>18194.61</v>
      </c>
      <c r="O41" s="39">
        <f>+O42+O43+O44+O45+O46+O47+O48+O49+O50</f>
        <v>472366.48</v>
      </c>
      <c r="P41" s="39">
        <f>+P42+P43+P44+P45+P46+P47+P48+P50</f>
        <v>731901.32</v>
      </c>
    </row>
    <row r="42" spans="1:17" ht="15.95" customHeight="1">
      <c r="A42" s="21"/>
      <c r="B42" s="21" t="s">
        <v>69</v>
      </c>
      <c r="C42" s="21" t="s">
        <v>70</v>
      </c>
      <c r="D42" s="34">
        <v>1620776</v>
      </c>
      <c r="E42" s="34"/>
      <c r="F42" s="53">
        <f>+D42</f>
        <v>1620776</v>
      </c>
      <c r="G42" s="39">
        <v>0</v>
      </c>
      <c r="H42" s="39">
        <v>0</v>
      </c>
      <c r="I42" s="39"/>
      <c r="J42" s="39"/>
      <c r="K42" s="39"/>
      <c r="L42" s="53">
        <v>71243.23</v>
      </c>
      <c r="M42" s="53">
        <v>130272</v>
      </c>
      <c r="N42" s="53">
        <v>18194.61</v>
      </c>
      <c r="O42" s="53">
        <v>265028</v>
      </c>
      <c r="P42" s="53">
        <f>SUM(G42:O42)</f>
        <v>484737.83999999997</v>
      </c>
    </row>
    <row r="43" spans="1:17" ht="15.95" customHeight="1">
      <c r="A43" s="21"/>
      <c r="B43" s="21" t="s">
        <v>71</v>
      </c>
      <c r="C43" s="21" t="s">
        <v>72</v>
      </c>
      <c r="D43" s="34">
        <v>0</v>
      </c>
      <c r="E43" s="34"/>
      <c r="F43" s="53">
        <v>0</v>
      </c>
      <c r="G43" s="39">
        <v>0</v>
      </c>
      <c r="H43" s="39">
        <v>0</v>
      </c>
      <c r="I43" s="39"/>
      <c r="J43" s="39"/>
      <c r="K43" s="39"/>
      <c r="L43" s="39"/>
      <c r="M43" s="39"/>
      <c r="N43" s="39"/>
      <c r="O43" s="53">
        <v>67614</v>
      </c>
      <c r="P43" s="53">
        <f>SUM(I43:O43)</f>
        <v>67614</v>
      </c>
    </row>
    <row r="44" spans="1:17" ht="15.95" customHeight="1">
      <c r="A44" s="21"/>
      <c r="B44" s="21" t="s">
        <v>73</v>
      </c>
      <c r="C44" s="21" t="s">
        <v>74</v>
      </c>
      <c r="D44" s="34">
        <v>0</v>
      </c>
      <c r="E44" s="34"/>
      <c r="F44" s="53">
        <v>0</v>
      </c>
      <c r="G44" s="39">
        <v>0</v>
      </c>
      <c r="H44" s="39">
        <v>0</v>
      </c>
      <c r="I44" s="39"/>
      <c r="J44" s="39"/>
      <c r="K44" s="39"/>
      <c r="L44" s="39"/>
      <c r="M44" s="39"/>
      <c r="N44" s="39"/>
      <c r="O44" s="39"/>
      <c r="P44" s="53"/>
    </row>
    <row r="45" spans="1:17" ht="28.5">
      <c r="A45" s="21"/>
      <c r="B45" s="21" t="s">
        <v>75</v>
      </c>
      <c r="C45" s="21" t="s">
        <v>76</v>
      </c>
      <c r="D45" s="34">
        <v>0</v>
      </c>
      <c r="E45" s="34"/>
      <c r="F45" s="53">
        <v>0</v>
      </c>
      <c r="G45" s="39">
        <v>0</v>
      </c>
      <c r="H45" s="39">
        <v>0</v>
      </c>
      <c r="I45" s="39"/>
      <c r="J45" s="39"/>
      <c r="K45" s="39"/>
      <c r="L45" s="53">
        <v>8850</v>
      </c>
      <c r="M45" s="53"/>
      <c r="N45" s="53"/>
      <c r="O45" s="53"/>
      <c r="P45" s="53">
        <f>SUM(I45:O45)</f>
        <v>8850</v>
      </c>
    </row>
    <row r="46" spans="1:17" ht="15.95" customHeight="1">
      <c r="A46" s="21"/>
      <c r="B46" s="21" t="s">
        <v>77</v>
      </c>
      <c r="C46" s="21" t="s">
        <v>78</v>
      </c>
      <c r="D46" s="34">
        <v>300000</v>
      </c>
      <c r="E46" s="34"/>
      <c r="F46" s="53">
        <f>+D46</f>
        <v>300000</v>
      </c>
      <c r="G46" s="39">
        <v>0</v>
      </c>
      <c r="H46" s="39">
        <v>0</v>
      </c>
      <c r="I46" s="39"/>
      <c r="J46" s="39"/>
      <c r="K46" s="53">
        <v>30975</v>
      </c>
      <c r="L46" s="53"/>
      <c r="M46" s="53"/>
      <c r="N46" s="53"/>
      <c r="O46" s="53">
        <v>139724.48000000001</v>
      </c>
      <c r="P46" s="53">
        <f>SUM(I46:O46)</f>
        <v>170699.48</v>
      </c>
    </row>
    <row r="47" spans="1:17" ht="15.95" customHeight="1">
      <c r="A47" s="21"/>
      <c r="B47" s="21" t="s">
        <v>79</v>
      </c>
      <c r="C47" s="21" t="s">
        <v>80</v>
      </c>
      <c r="D47" s="34"/>
      <c r="E47" s="34"/>
      <c r="F47" s="53">
        <v>0</v>
      </c>
      <c r="G47" s="39">
        <v>0</v>
      </c>
      <c r="H47" s="39">
        <v>0</v>
      </c>
      <c r="I47" s="39"/>
      <c r="J47" s="39"/>
      <c r="K47" s="39"/>
      <c r="L47" s="39"/>
      <c r="M47" s="39"/>
      <c r="N47" s="39"/>
      <c r="O47" s="39"/>
      <c r="P47" s="53">
        <f>SUM(G47:K47)</f>
        <v>0</v>
      </c>
    </row>
    <row r="48" spans="1:17" ht="15.95" customHeight="1">
      <c r="A48" s="21"/>
      <c r="B48" s="21" t="s">
        <v>81</v>
      </c>
      <c r="C48" s="21" t="s">
        <v>82</v>
      </c>
      <c r="D48" s="34"/>
      <c r="E48" s="34"/>
      <c r="F48" s="53">
        <v>0</v>
      </c>
      <c r="G48" s="39">
        <v>0</v>
      </c>
      <c r="H48" s="39">
        <v>0</v>
      </c>
      <c r="I48" s="39"/>
      <c r="J48" s="39"/>
      <c r="K48" s="39"/>
      <c r="L48" s="39"/>
      <c r="M48" s="39"/>
      <c r="N48" s="39"/>
      <c r="O48" s="39"/>
      <c r="P48" s="53">
        <f>SUM(G48:K48)</f>
        <v>0</v>
      </c>
    </row>
    <row r="49" spans="1:16" ht="15.95" customHeight="1">
      <c r="A49" s="21"/>
      <c r="B49" s="21" t="s">
        <v>83</v>
      </c>
      <c r="C49" s="21" t="s">
        <v>84</v>
      </c>
      <c r="D49" s="34"/>
      <c r="E49" s="34"/>
      <c r="F49" s="53">
        <v>0</v>
      </c>
      <c r="G49" s="39">
        <v>0</v>
      </c>
      <c r="H49" s="39">
        <v>0</v>
      </c>
      <c r="I49" s="39"/>
      <c r="J49" s="39"/>
      <c r="K49" s="39"/>
      <c r="L49" s="39"/>
      <c r="M49" s="39"/>
      <c r="N49" s="39"/>
      <c r="O49" s="39"/>
      <c r="P49" s="53">
        <f>SUM(G49:K49)</f>
        <v>0</v>
      </c>
    </row>
    <row r="50" spans="1:16" ht="27.95" customHeight="1">
      <c r="A50" s="21"/>
      <c r="B50" s="21" t="s">
        <v>85</v>
      </c>
      <c r="C50" s="21" t="s">
        <v>86</v>
      </c>
      <c r="D50" s="34"/>
      <c r="E50" s="34"/>
      <c r="F50" s="53">
        <v>0</v>
      </c>
      <c r="G50" s="39">
        <v>0</v>
      </c>
      <c r="H50" s="39">
        <v>0</v>
      </c>
      <c r="I50" s="39"/>
      <c r="J50" s="39"/>
      <c r="K50" s="39"/>
      <c r="L50" s="39"/>
      <c r="M50" s="39"/>
      <c r="N50" s="39"/>
      <c r="O50" s="39"/>
      <c r="P50" s="53"/>
    </row>
    <row r="51" spans="1:16" ht="24" customHeight="1">
      <c r="A51" s="84" t="s">
        <v>87</v>
      </c>
      <c r="B51" s="85"/>
      <c r="C51" s="85"/>
      <c r="D51" s="19">
        <f>+D13+D20+D31+D41</f>
        <v>58074067</v>
      </c>
      <c r="E51" s="19">
        <f>+E13+E20+E31</f>
        <v>6536876.3399999999</v>
      </c>
      <c r="F51" s="19">
        <f>+F13+F20+F31+F41</f>
        <v>64610943.339999996</v>
      </c>
      <c r="G51" s="19">
        <f>+G13+G20+G31+G42</f>
        <v>2584149.3199999998</v>
      </c>
      <c r="H51" s="19">
        <f>+H13+H20</f>
        <v>5228496.5199999996</v>
      </c>
      <c r="I51" s="19">
        <f>+I13+I20+I31</f>
        <v>4596082.51</v>
      </c>
      <c r="J51" s="19">
        <f>+J13+J20+J31</f>
        <v>6302324.3799999999</v>
      </c>
      <c r="K51" s="19">
        <f>+K13+K20+K31+K41</f>
        <v>5377880.2700000005</v>
      </c>
      <c r="L51" s="19">
        <f>+L13+L20+L31+L41</f>
        <v>4684340.87</v>
      </c>
      <c r="M51" s="19">
        <f>+M13+M20+M31+M41</f>
        <v>4314374.1099999994</v>
      </c>
      <c r="N51" s="19">
        <f>+N13+N20+N31+N41</f>
        <v>4485345.0200000005</v>
      </c>
      <c r="O51" s="19">
        <f>+O13+O20+O31+O41</f>
        <v>5251846.290000001</v>
      </c>
      <c r="P51" s="19">
        <f>SUM(G51:O51)</f>
        <v>42824839.289999999</v>
      </c>
    </row>
    <row r="52" spans="1:16" ht="15.95" customHeight="1">
      <c r="A52" s="20"/>
      <c r="B52" s="20"/>
      <c r="C52" s="20"/>
      <c r="D52" s="15"/>
      <c r="E52" s="15"/>
      <c r="F52" s="56"/>
      <c r="G52" s="32"/>
      <c r="H52" s="32"/>
      <c r="I52" s="32"/>
      <c r="J52" s="32"/>
      <c r="K52" s="32"/>
      <c r="L52" s="32"/>
      <c r="M52" s="32"/>
      <c r="N52" s="32"/>
      <c r="O52" s="32"/>
      <c r="P52" s="61"/>
    </row>
    <row r="53" spans="1:16" ht="15.95" customHeight="1">
      <c r="A53" s="20">
        <v>4</v>
      </c>
      <c r="B53" s="70" t="s">
        <v>88</v>
      </c>
      <c r="C53" s="70"/>
      <c r="D53" s="10"/>
      <c r="E53" s="46"/>
      <c r="F53" s="57"/>
      <c r="G53" s="33"/>
      <c r="H53" s="33"/>
      <c r="I53" s="33"/>
      <c r="J53" s="33"/>
      <c r="K53" s="33"/>
      <c r="L53" s="33"/>
      <c r="M53" s="33"/>
      <c r="N53" s="33"/>
      <c r="O53" s="33"/>
      <c r="P53" s="62"/>
    </row>
    <row r="54" spans="1:16" ht="15.95" customHeight="1">
      <c r="A54" s="20"/>
      <c r="B54" s="20"/>
      <c r="C54" s="20"/>
      <c r="D54" s="10"/>
      <c r="E54" s="46"/>
      <c r="F54" s="57"/>
      <c r="G54" s="33"/>
      <c r="H54" s="33"/>
      <c r="I54" s="33"/>
      <c r="J54" s="33"/>
      <c r="K54" s="33"/>
      <c r="L54" s="33"/>
      <c r="M54" s="33"/>
      <c r="N54" s="33"/>
      <c r="O54" s="33"/>
      <c r="P54" s="62"/>
    </row>
    <row r="55" spans="1:16" ht="15.95" customHeight="1">
      <c r="A55" s="20">
        <v>4.0999999999999996</v>
      </c>
      <c r="B55" s="70" t="s">
        <v>89</v>
      </c>
      <c r="C55" s="70"/>
      <c r="D55" s="14">
        <f>+D56+D57</f>
        <v>0</v>
      </c>
      <c r="E55" s="47"/>
      <c r="F55" s="14">
        <f t="shared" ref="F55:P55" si="5">+F56+F57</f>
        <v>0</v>
      </c>
      <c r="G55" s="14">
        <f t="shared" si="5"/>
        <v>0</v>
      </c>
      <c r="H55" s="14">
        <f t="shared" si="5"/>
        <v>0</v>
      </c>
      <c r="I55" s="14"/>
      <c r="J55" s="14"/>
      <c r="K55" s="14"/>
      <c r="L55" s="14"/>
      <c r="M55" s="14"/>
      <c r="N55" s="14"/>
      <c r="O55" s="14"/>
      <c r="P55" s="14">
        <f t="shared" si="5"/>
        <v>0</v>
      </c>
    </row>
    <row r="56" spans="1:16" ht="15.95" customHeight="1">
      <c r="A56" s="21"/>
      <c r="B56" s="21" t="s">
        <v>90</v>
      </c>
      <c r="C56" s="21" t="s">
        <v>91</v>
      </c>
      <c r="D56" s="14">
        <v>0</v>
      </c>
      <c r="E56" s="47"/>
      <c r="F56" s="14">
        <v>0</v>
      </c>
      <c r="G56" s="31">
        <v>0</v>
      </c>
      <c r="H56" s="31">
        <v>0</v>
      </c>
      <c r="I56" s="31"/>
      <c r="J56" s="31"/>
      <c r="K56" s="31"/>
      <c r="L56" s="31"/>
      <c r="M56" s="31"/>
      <c r="N56" s="31"/>
      <c r="O56" s="31"/>
      <c r="P56" s="31">
        <v>0</v>
      </c>
    </row>
    <row r="57" spans="1:16" ht="15.95" customHeight="1">
      <c r="A57" s="21"/>
      <c r="B57" s="21" t="s">
        <v>92</v>
      </c>
      <c r="C57" s="21" t="s">
        <v>93</v>
      </c>
      <c r="D57" s="14">
        <v>0</v>
      </c>
      <c r="E57" s="47"/>
      <c r="F57" s="14">
        <v>0</v>
      </c>
      <c r="G57" s="31">
        <v>0</v>
      </c>
      <c r="H57" s="31">
        <v>0</v>
      </c>
      <c r="I57" s="31"/>
      <c r="J57" s="31"/>
      <c r="K57" s="31"/>
      <c r="L57" s="31"/>
      <c r="M57" s="31"/>
      <c r="N57" s="31"/>
      <c r="O57" s="31"/>
      <c r="P57" s="31">
        <v>0</v>
      </c>
    </row>
    <row r="58" spans="1:16" ht="15.95" customHeight="1">
      <c r="A58" s="21"/>
      <c r="B58" s="21"/>
      <c r="C58" s="21" t="s">
        <v>31</v>
      </c>
      <c r="D58" s="14"/>
      <c r="E58" s="47"/>
      <c r="F58" s="14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ht="15.95" customHeight="1">
      <c r="A59" s="20">
        <v>4.2</v>
      </c>
      <c r="B59" s="70" t="s">
        <v>94</v>
      </c>
      <c r="C59" s="70" t="s">
        <v>31</v>
      </c>
      <c r="D59" s="14">
        <f>+D60+D61</f>
        <v>0</v>
      </c>
      <c r="E59" s="47"/>
      <c r="F59" s="14">
        <f t="shared" ref="F59" si="6">+F60+F61</f>
        <v>0</v>
      </c>
      <c r="G59" s="14">
        <f t="shared" ref="G59" si="7">+G60+G61</f>
        <v>0</v>
      </c>
      <c r="H59" s="14">
        <f t="shared" ref="H59" si="8">+H60+H61</f>
        <v>0</v>
      </c>
      <c r="I59" s="14"/>
      <c r="J59" s="14"/>
      <c r="K59" s="14"/>
      <c r="L59" s="14"/>
      <c r="M59" s="14"/>
      <c r="N59" s="14"/>
      <c r="O59" s="14"/>
      <c r="P59" s="14">
        <f t="shared" ref="P59" si="9">+P60+P61</f>
        <v>0</v>
      </c>
    </row>
    <row r="60" spans="1:16" ht="15.95" customHeight="1">
      <c r="A60" s="21"/>
      <c r="B60" s="21" t="s">
        <v>95</v>
      </c>
      <c r="C60" s="21" t="s">
        <v>96</v>
      </c>
      <c r="D60" s="14">
        <v>0</v>
      </c>
      <c r="E60" s="47"/>
      <c r="F60" s="14">
        <v>0</v>
      </c>
      <c r="G60" s="31">
        <v>0</v>
      </c>
      <c r="H60" s="31">
        <v>0</v>
      </c>
      <c r="I60" s="31"/>
      <c r="J60" s="31"/>
      <c r="K60" s="31"/>
      <c r="L60" s="31"/>
      <c r="M60" s="31"/>
      <c r="N60" s="31"/>
      <c r="O60" s="31"/>
      <c r="P60" s="31">
        <v>0</v>
      </c>
    </row>
    <row r="61" spans="1:16" ht="15.95" customHeight="1">
      <c r="A61" s="21"/>
      <c r="B61" s="21" t="s">
        <v>97</v>
      </c>
      <c r="C61" s="21" t="s">
        <v>98</v>
      </c>
      <c r="D61" s="14">
        <v>0</v>
      </c>
      <c r="E61" s="47"/>
      <c r="F61" s="14">
        <v>0</v>
      </c>
      <c r="G61" s="31">
        <v>0</v>
      </c>
      <c r="H61" s="31">
        <v>0</v>
      </c>
      <c r="I61" s="31"/>
      <c r="J61" s="31"/>
      <c r="K61" s="31"/>
      <c r="L61" s="31"/>
      <c r="M61" s="31"/>
      <c r="N61" s="31"/>
      <c r="O61" s="31"/>
      <c r="P61" s="31">
        <v>0</v>
      </c>
    </row>
    <row r="62" spans="1:16" ht="15.95" customHeight="1">
      <c r="A62" s="21"/>
      <c r="B62" s="21"/>
      <c r="C62" s="21" t="s">
        <v>31</v>
      </c>
      <c r="D62" s="14"/>
      <c r="E62" s="47"/>
      <c r="F62" s="14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ht="15.95" customHeight="1">
      <c r="A63" s="20">
        <v>4.3</v>
      </c>
      <c r="B63" s="70" t="s">
        <v>99</v>
      </c>
      <c r="C63" s="70" t="s">
        <v>31</v>
      </c>
      <c r="D63" s="14">
        <f>+D64</f>
        <v>0</v>
      </c>
      <c r="E63" s="47"/>
      <c r="F63" s="14">
        <f t="shared" ref="F63:P63" si="10">+F64</f>
        <v>0</v>
      </c>
      <c r="G63" s="14">
        <f t="shared" si="10"/>
        <v>0</v>
      </c>
      <c r="H63" s="14">
        <f t="shared" si="10"/>
        <v>0</v>
      </c>
      <c r="I63" s="14"/>
      <c r="J63" s="14"/>
      <c r="K63" s="14"/>
      <c r="L63" s="14"/>
      <c r="M63" s="14"/>
      <c r="N63" s="14"/>
      <c r="O63" s="14"/>
      <c r="P63" s="14">
        <f t="shared" si="10"/>
        <v>0</v>
      </c>
    </row>
    <row r="64" spans="1:16" ht="15.95" customHeight="1">
      <c r="A64" s="21"/>
      <c r="B64" s="21" t="s">
        <v>100</v>
      </c>
      <c r="C64" s="21" t="s">
        <v>101</v>
      </c>
      <c r="D64" s="14">
        <v>0</v>
      </c>
      <c r="E64" s="47"/>
      <c r="F64" s="14">
        <v>0</v>
      </c>
      <c r="G64" s="31">
        <v>0</v>
      </c>
      <c r="H64" s="31">
        <v>0</v>
      </c>
      <c r="I64" s="31"/>
      <c r="J64" s="31"/>
      <c r="K64" s="31"/>
      <c r="L64" s="31"/>
      <c r="M64" s="31"/>
      <c r="N64" s="31"/>
      <c r="O64" s="31"/>
      <c r="P64" s="31">
        <v>0</v>
      </c>
    </row>
    <row r="65" spans="1:16" ht="24" customHeight="1">
      <c r="A65" s="84" t="s">
        <v>102</v>
      </c>
      <c r="B65" s="85"/>
      <c r="C65" s="85"/>
      <c r="D65" s="37">
        <f>D13+D20+D31+D41</f>
        <v>58074067</v>
      </c>
      <c r="E65" s="48">
        <f>+E51</f>
        <v>6536876.3399999999</v>
      </c>
      <c r="F65" s="37">
        <f>+F51</f>
        <v>64610943.339999996</v>
      </c>
      <c r="G65" s="37">
        <f t="shared" ref="G65:J65" si="11">+G51</f>
        <v>2584149.3199999998</v>
      </c>
      <c r="H65" s="37">
        <f t="shared" si="11"/>
        <v>5228496.5199999996</v>
      </c>
      <c r="I65" s="37">
        <f>+I51</f>
        <v>4596082.51</v>
      </c>
      <c r="J65" s="37">
        <f t="shared" si="11"/>
        <v>6302324.3799999999</v>
      </c>
      <c r="K65" s="37">
        <f>+K51</f>
        <v>5377880.2700000005</v>
      </c>
      <c r="L65" s="37">
        <f>+L51</f>
        <v>4684340.87</v>
      </c>
      <c r="M65" s="37">
        <f t="shared" ref="M65:O65" si="12">+M51</f>
        <v>4314374.1099999994</v>
      </c>
      <c r="N65" s="37">
        <f t="shared" si="12"/>
        <v>4485345.0200000005</v>
      </c>
      <c r="O65" s="37">
        <f t="shared" si="12"/>
        <v>5251846.290000001</v>
      </c>
      <c r="P65" s="37">
        <f>SUM(G65:O65)</f>
        <v>42824839.289999999</v>
      </c>
    </row>
    <row r="66" spans="1:16" ht="15.95" customHeight="1">
      <c r="A66" s="22"/>
      <c r="B66" s="22"/>
      <c r="C66" s="22"/>
      <c r="D66" s="9"/>
      <c r="E66" s="49"/>
      <c r="F66" s="58"/>
      <c r="G66" s="9"/>
      <c r="H66" s="9"/>
      <c r="I66" s="9"/>
      <c r="J66" s="9"/>
      <c r="K66" s="9"/>
      <c r="L66" s="9"/>
      <c r="M66" s="9"/>
      <c r="N66" s="9"/>
      <c r="O66" s="9"/>
      <c r="P66" s="58"/>
    </row>
    <row r="67" spans="1:16" ht="15.95" customHeight="1">
      <c r="A67" s="23" t="s">
        <v>103</v>
      </c>
      <c r="B67" s="23"/>
      <c r="C67" s="23"/>
      <c r="D67" s="5"/>
      <c r="E67" s="4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15.95" customHeight="1">
      <c r="A68" s="71" t="s">
        <v>104</v>
      </c>
      <c r="B68" s="71"/>
      <c r="C68" s="23"/>
      <c r="D68" s="5"/>
      <c r="E68" s="4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15.95" customHeight="1">
      <c r="A69" s="73" t="s">
        <v>105</v>
      </c>
      <c r="B69" s="73"/>
      <c r="C69" s="23"/>
      <c r="D69" s="5"/>
      <c r="E69" s="4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5.95" customHeight="1">
      <c r="A70" s="23"/>
      <c r="B70" s="23"/>
      <c r="C70" s="23"/>
      <c r="D70" s="5"/>
      <c r="E70" s="4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5.95" customHeight="1">
      <c r="A71" s="24" t="s">
        <v>106</v>
      </c>
      <c r="B71" s="24"/>
      <c r="C71" s="24"/>
      <c r="D71" s="5"/>
      <c r="E71" s="4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5.95" customHeight="1">
      <c r="A72" s="25" t="s">
        <v>107</v>
      </c>
      <c r="B72" s="25"/>
      <c r="C72" s="25"/>
      <c r="D72" s="5"/>
      <c r="E72" s="4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5.95" customHeight="1">
      <c r="A73" s="25" t="s">
        <v>108</v>
      </c>
      <c r="B73" s="25"/>
      <c r="C73" s="25"/>
      <c r="D73" s="5"/>
      <c r="E73" s="4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15.95" customHeight="1">
      <c r="A74" s="25" t="s">
        <v>109</v>
      </c>
      <c r="B74" s="25"/>
      <c r="C74" s="25"/>
      <c r="D74" s="5"/>
      <c r="E74" s="4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15.95" customHeight="1">
      <c r="A75" s="25" t="s">
        <v>110</v>
      </c>
      <c r="B75" s="25"/>
      <c r="C75" s="25"/>
      <c r="D75" s="5"/>
      <c r="E75" s="4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5.95" customHeight="1">
      <c r="A76" s="25" t="s">
        <v>111</v>
      </c>
      <c r="B76" s="25"/>
      <c r="C76" s="25"/>
      <c r="D76" s="5"/>
      <c r="E76" s="45"/>
      <c r="F76" s="5"/>
      <c r="G76" s="5"/>
      <c r="H76" s="38"/>
      <c r="I76" s="38"/>
      <c r="J76" s="38"/>
      <c r="K76" s="38"/>
      <c r="L76" s="38"/>
      <c r="M76" s="38"/>
      <c r="N76" s="38"/>
      <c r="O76" s="38"/>
      <c r="P76" s="63"/>
    </row>
    <row r="77" spans="1:16" ht="15.95" customHeight="1">
      <c r="A77" s="25" t="s">
        <v>112</v>
      </c>
      <c r="B77" s="25"/>
      <c r="C77" s="25"/>
      <c r="D77" s="5"/>
      <c r="E77" s="45"/>
      <c r="F77" s="5"/>
      <c r="G77" s="5"/>
      <c r="H77" s="77"/>
      <c r="I77" s="77"/>
      <c r="J77" s="77"/>
      <c r="K77" s="77"/>
      <c r="L77" s="77"/>
      <c r="M77" s="77"/>
      <c r="N77" s="77"/>
      <c r="O77" s="77"/>
      <c r="P77" s="77"/>
    </row>
    <row r="78" spans="1:16" ht="15.95" customHeight="1">
      <c r="A78" s="25"/>
      <c r="B78" s="25"/>
      <c r="C78" s="25"/>
      <c r="D78" s="5"/>
      <c r="E78" s="45"/>
      <c r="F78" s="5"/>
      <c r="G78" s="5"/>
      <c r="H78" s="64"/>
      <c r="I78" s="64"/>
      <c r="J78" s="64"/>
      <c r="K78" s="64"/>
      <c r="L78" s="64"/>
      <c r="M78" s="64"/>
      <c r="N78" s="64"/>
      <c r="O78" s="64"/>
      <c r="P78" s="64"/>
    </row>
    <row r="79" spans="1:16" ht="15.75" customHeight="1">
      <c r="A79" s="4"/>
      <c r="B79" s="4"/>
      <c r="C79" s="69"/>
      <c r="D79" s="74" t="s">
        <v>113</v>
      </c>
      <c r="E79" s="74"/>
      <c r="F79" s="74"/>
      <c r="G79" s="72" t="s">
        <v>114</v>
      </c>
      <c r="H79" s="72"/>
      <c r="I79" s="72"/>
      <c r="J79" s="4"/>
      <c r="K79" s="4"/>
      <c r="L79" s="4"/>
      <c r="M79" s="4"/>
      <c r="N79" s="4"/>
      <c r="O79" s="4"/>
      <c r="P79" s="4"/>
    </row>
    <row r="80" spans="1:16" ht="15.75" customHeight="1">
      <c r="A80" s="4"/>
      <c r="B80" s="38"/>
      <c r="D80" s="75" t="s">
        <v>115</v>
      </c>
      <c r="E80" s="75"/>
      <c r="F80" s="75"/>
      <c r="G80" s="73" t="s">
        <v>116</v>
      </c>
      <c r="H80" s="73"/>
      <c r="I80" s="73"/>
      <c r="J80" s="4"/>
      <c r="K80" s="4"/>
      <c r="L80" s="4"/>
      <c r="M80" s="4"/>
      <c r="N80" s="4"/>
      <c r="O80" s="4"/>
      <c r="P80" s="4"/>
    </row>
    <row r="81" spans="1:16" ht="15.75" customHeight="1">
      <c r="A81" s="4"/>
      <c r="B81" s="65"/>
      <c r="C81" s="66"/>
      <c r="D81" s="4"/>
      <c r="E81" s="5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15.75" customHeight="1">
      <c r="A82" s="4" t="s">
        <v>117</v>
      </c>
      <c r="B82" s="4"/>
      <c r="C82" s="4"/>
      <c r="D82" s="4"/>
      <c r="E82" s="5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>
      <c r="F83" s="3"/>
      <c r="G83" s="2"/>
      <c r="H83" s="38"/>
      <c r="I83" s="38"/>
      <c r="J83" s="38"/>
      <c r="K83" s="38"/>
      <c r="L83" s="38"/>
      <c r="M83" s="38"/>
      <c r="N83" s="38"/>
      <c r="O83" s="38"/>
      <c r="P83" s="63"/>
    </row>
    <row r="84" spans="1:16">
      <c r="A84" s="3"/>
      <c r="B84" s="3"/>
      <c r="C84" s="3"/>
      <c r="D84" s="3"/>
      <c r="E84" s="51"/>
    </row>
    <row r="85" spans="1:16">
      <c r="A85" s="2"/>
      <c r="B85" s="2"/>
      <c r="C85" s="2"/>
      <c r="D85" s="2"/>
      <c r="E85" s="52"/>
    </row>
  </sheetData>
  <mergeCells count="23">
    <mergeCell ref="C3:M6"/>
    <mergeCell ref="H77:P77"/>
    <mergeCell ref="D8:D9"/>
    <mergeCell ref="F8:F9"/>
    <mergeCell ref="P8:P9"/>
    <mergeCell ref="A65:C65"/>
    <mergeCell ref="B53:C53"/>
    <mergeCell ref="B55:C55"/>
    <mergeCell ref="B59:C59"/>
    <mergeCell ref="B63:C63"/>
    <mergeCell ref="A8:C9"/>
    <mergeCell ref="A51:C51"/>
    <mergeCell ref="B41:C41"/>
    <mergeCell ref="B11:C11"/>
    <mergeCell ref="B13:C13"/>
    <mergeCell ref="B20:C20"/>
    <mergeCell ref="B31:C31"/>
    <mergeCell ref="A68:B68"/>
    <mergeCell ref="G79:I79"/>
    <mergeCell ref="G80:I80"/>
    <mergeCell ref="D79:F79"/>
    <mergeCell ref="D80:F80"/>
    <mergeCell ref="A69:B69"/>
  </mergeCells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2023-10-09T14:19:48Z</dcterms:modified>
  <cp:category/>
  <cp:contentStatus/>
</cp:coreProperties>
</file>