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"/>
    </mc:Choice>
  </mc:AlternateContent>
  <xr:revisionPtr revIDLastSave="210" documentId="8_{D662DF32-1E1A-42A4-B9F8-E7FECC78245F}" xr6:coauthVersionLast="47" xr6:coauthVersionMax="47" xr10:uidLastSave="{BB4C5354-7311-4B78-BCDE-81D9C3788EB9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'!$A:$F,'Plantilla Ejecución 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E37" i="3"/>
  <c r="F44" i="3"/>
  <c r="F42" i="3"/>
  <c r="F40" i="3"/>
  <c r="E26" i="3"/>
  <c r="F35" i="3"/>
  <c r="F34" i="3"/>
  <c r="F33" i="3"/>
  <c r="F32" i="3"/>
  <c r="F31" i="3"/>
  <c r="F30" i="3"/>
  <c r="F27" i="3"/>
  <c r="F28" i="3"/>
  <c r="F29" i="3"/>
  <c r="F24" i="3"/>
  <c r="F21" i="3"/>
  <c r="F20" i="3"/>
  <c r="F19" i="3" s="1"/>
  <c r="R52" i="3"/>
  <c r="R51" i="3"/>
  <c r="R49" i="3"/>
  <c r="R48" i="3"/>
  <c r="R45" i="3"/>
  <c r="R44" i="3"/>
  <c r="R42" i="3"/>
  <c r="R40" i="3"/>
  <c r="R39" i="3"/>
  <c r="R38" i="3"/>
  <c r="R35" i="3"/>
  <c r="R34" i="3"/>
  <c r="R33" i="3"/>
  <c r="R32" i="3"/>
  <c r="R31" i="3"/>
  <c r="R30" i="3"/>
  <c r="R29" i="3"/>
  <c r="R28" i="3"/>
  <c r="R27" i="3"/>
  <c r="R24" i="3"/>
  <c r="R21" i="3"/>
  <c r="R20" i="3"/>
  <c r="Q19" i="3"/>
  <c r="Q26" i="3"/>
  <c r="Q37" i="3"/>
  <c r="Q47" i="3"/>
  <c r="P19" i="3"/>
  <c r="P47" i="3"/>
  <c r="P37" i="3"/>
  <c r="P26" i="3"/>
  <c r="E17" i="3" l="1"/>
  <c r="E57" i="3"/>
  <c r="R19" i="3"/>
  <c r="P57" i="3"/>
  <c r="P71" i="3" s="1"/>
  <c r="Q57" i="3"/>
  <c r="Q71" i="3" s="1"/>
  <c r="Q17" i="3"/>
  <c r="R37" i="3"/>
  <c r="R26" i="3"/>
  <c r="P17" i="3"/>
  <c r="O47" i="3"/>
  <c r="O37" i="3"/>
  <c r="O26" i="3"/>
  <c r="O19" i="3"/>
  <c r="N37" i="3"/>
  <c r="N26" i="3"/>
  <c r="N19" i="3"/>
  <c r="M47" i="3"/>
  <c r="M37" i="3"/>
  <c r="M26" i="3"/>
  <c r="M19" i="3"/>
  <c r="L47" i="3"/>
  <c r="L37" i="3"/>
  <c r="L26" i="3"/>
  <c r="L19" i="3"/>
  <c r="K47" i="3"/>
  <c r="K37" i="3"/>
  <c r="K26" i="3"/>
  <c r="K19" i="3"/>
  <c r="J37" i="3"/>
  <c r="J26" i="3"/>
  <c r="J19" i="3"/>
  <c r="I37" i="3"/>
  <c r="I26" i="3"/>
  <c r="I19" i="3"/>
  <c r="G26" i="3"/>
  <c r="G19" i="3"/>
  <c r="R46" i="3"/>
  <c r="O57" i="3" l="1"/>
  <c r="O71" i="3" s="1"/>
  <c r="G57" i="3"/>
  <c r="O17" i="3"/>
  <c r="N47" i="3"/>
  <c r="N57" i="3" s="1"/>
  <c r="N71" i="3" l="1"/>
  <c r="N17" i="3"/>
  <c r="D37" i="3"/>
  <c r="R53" i="3"/>
  <c r="R54" i="3"/>
  <c r="R55" i="3"/>
  <c r="S43" i="3"/>
  <c r="F41" i="3"/>
  <c r="F52" i="3"/>
  <c r="F48" i="3"/>
  <c r="F45" i="3"/>
  <c r="F39" i="3"/>
  <c r="F38" i="3"/>
  <c r="R47" i="3" l="1"/>
  <c r="R17" i="3" s="1"/>
  <c r="L57" i="3"/>
  <c r="L71" i="3" s="1"/>
  <c r="I57" i="3"/>
  <c r="I71" i="3" s="1"/>
  <c r="J57" i="3"/>
  <c r="J71" i="3" s="1"/>
  <c r="M57" i="3"/>
  <c r="K57" i="3"/>
  <c r="L17" i="3"/>
  <c r="J17" i="3"/>
  <c r="I17" i="3"/>
  <c r="E71" i="3"/>
  <c r="H26" i="3"/>
  <c r="H19" i="3"/>
  <c r="H57" i="3" l="1"/>
  <c r="R57" i="3" s="1"/>
  <c r="K71" i="3"/>
  <c r="M71" i="3"/>
  <c r="M17" i="3"/>
  <c r="K17" i="3"/>
  <c r="H17" i="3"/>
  <c r="G17" i="3" l="1"/>
  <c r="D47" i="3"/>
  <c r="F47" i="3" s="1"/>
  <c r="D19" i="3"/>
  <c r="F37" i="3"/>
  <c r="R69" i="3" l="1"/>
  <c r="H69" i="3"/>
  <c r="G69" i="3"/>
  <c r="F69" i="3"/>
  <c r="D69" i="3"/>
  <c r="R65" i="3"/>
  <c r="H65" i="3"/>
  <c r="G65" i="3"/>
  <c r="F65" i="3"/>
  <c r="D65" i="3"/>
  <c r="R61" i="3"/>
  <c r="H61" i="3"/>
  <c r="G61" i="3"/>
  <c r="F61" i="3"/>
  <c r="D61" i="3"/>
  <c r="D26" i="3" l="1"/>
  <c r="D71" i="3" l="1"/>
  <c r="D17" i="3"/>
  <c r="F17" i="3" s="1"/>
  <c r="D57" i="3"/>
  <c r="F26" i="3"/>
  <c r="G71" i="3" l="1"/>
  <c r="H71" i="3" l="1"/>
  <c r="R71" i="3" s="1"/>
  <c r="F57" i="3"/>
  <c r="F71" i="3" s="1"/>
</calcChain>
</file>

<file path=xl/sharedStrings.xml><?xml version="1.0" encoding="utf-8"?>
<sst xmlns="http://schemas.openxmlformats.org/spreadsheetml/2006/main" count="139" uniqueCount="121">
  <si>
    <t xml:space="preserve">Ejecucion de Gastos y Aplicaciones Financieras </t>
  </si>
  <si>
    <t>Agrupaciones</t>
  </si>
  <si>
    <t>Presupuesto Vigente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</si>
  <si>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</si>
  <si>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</si>
  <si>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</si>
  <si>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</si>
  <si>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</si>
  <si>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</si>
  <si>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</si>
  <si>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</si>
  <si>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Total de Devengado Aprobado</t>
  </si>
  <si>
    <t>Aprobado</t>
  </si>
  <si>
    <t>Modificado</t>
  </si>
  <si>
    <t>Devengado Aprobado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</si>
  <si>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</si>
  <si>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</si>
  <si>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</si>
  <si>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</si>
  <si>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</si>
  <si>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</si>
  <si>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</si>
  <si>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</si>
  <si>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</si>
  <si>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</si>
  <si>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</si>
  <si>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seguridad social</t>
  </si>
  <si>
    <t/>
  </si>
  <si>
    <t>CONTRATACIÓN DE SERVICIOS</t>
  </si>
  <si>
    <t>2.2.1</t>
  </si>
  <si>
    <t>Servicios básicos</t>
  </si>
  <si>
    <t>2.2.2</t>
  </si>
  <si>
    <t>Publicidad, impresión,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</si>
  <si>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</si>
  <si>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</si>
  <si>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</si>
  <si>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</si>
  <si>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</si>
  <si>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</si>
  <si>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</si>
  <si>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</si>
  <si>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</si>
  <si>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</si>
  <si>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</si>
  <si>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</si>
  <si>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</si>
  <si>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</si>
  <si>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</si>
  <si>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</si>
  <si>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</si>
  <si>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</si>
  <si>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</si>
  <si>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</si>
  <si>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</si>
  <si>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</si>
  <si>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</si>
  <si>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</si>
  <si>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</si>
  <si>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</si>
  <si>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</si>
  <si>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</si>
  <si>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</si>
  <si>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</si>
  <si>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</si>
  <si>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</si>
  <si>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</si>
  <si>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</si>
  <si>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</si>
  <si>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</si>
  <si>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</si>
  <si>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</si>
  <si>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</si>
  <si>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</si>
  <si>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</si>
  <si>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</si>
  <si>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</si>
  <si>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</si>
  <si>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</si>
  <si>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</si>
  <si>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</si>
  <si>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</si>
  <si>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</si>
  <si>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</si>
  <si>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TOTAL GASTOS</t>
  </si>
  <si>
    <t>APLICACIONES FINANCIERAS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</si>
  <si>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</si>
  <si>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</si>
  <si>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</si>
  <si>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</si>
  <si>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</si>
  <si>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</si>
  <si>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</si>
  <si>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</si>
  <si>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</si>
  <si>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</si>
  <si>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</si>
  <si>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</si>
  <si>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</si>
  <si>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TOTAL GASTOS Y APLICACIONES FINANCIERAS</t>
  </si>
  <si>
    <t>Fuente: [SIGEF]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</si>
  <si>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</si>
  <si>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</si>
  <si>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</si>
  <si>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</si>
  <si>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</si>
  <si>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</si>
  <si>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</si>
  <si>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LICDA. CARMEN L. PASCUAL</t>
  </si>
  <si>
    <t xml:space="preserve">     LICDA.DIANA E. SANTANA</t>
  </si>
  <si>
    <t>ANALISTA DE PRESUPUESTO</t>
  </si>
  <si>
    <t xml:space="preserve">DIRECTORA ADMINISTRATIVA </t>
  </si>
  <si>
    <t>.</t>
  </si>
  <si>
    <t>Fecha de registro: Desde el [01] de [septimbre] del [2023]</t>
  </si>
  <si>
    <t>Fecha de imputación: hasta el [30] de [septiembre] del [2023]</t>
  </si>
  <si>
    <t>Septiembre</t>
  </si>
  <si>
    <t>Octubre</t>
  </si>
  <si>
    <t>Noviembre</t>
  </si>
  <si>
    <t>PRESUPUESTO APROBADO</t>
  </si>
  <si>
    <t>PRESUPUESTO MODIFICADO</t>
  </si>
  <si>
    <t>En RD$</t>
  </si>
  <si>
    <t xml:space="preserve">Gastos Devengados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</si>
</sst>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79995117038483843"/>
      </patternFill>
    </fill>
  </fills>
  <borders count="16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/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0" fontId="2" fillId="0" borderId="0" xfId="0" applyFont="1"/>
    <xf numFmtId="0" fontId="7" fillId="0" borderId="0" xfId="0" applyFont="1"/>
    <xf numFmtId="43" fontId="9" fillId="0" borderId="0" xfId="1" applyFont="1" applyBorder="1" applyAlignment="1">
      <alignment horizontal="left" vertical="center" wrapText="1"/>
    </xf>
    <xf numFmtId="43" fontId="7" fillId="0" borderId="0" xfId="0" applyNumberFormat="1" applyFont="1"/>
    <xf numFmtId="0" fontId="9" fillId="3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43" fontId="10" fillId="0" borderId="0" xfId="1" applyFont="1" applyBorder="1" applyAlignment="1">
      <alignment horizontal="left" vertical="top" wrapText="1"/>
    </xf>
    <xf numFmtId="43" fontId="9" fillId="0" borderId="0" xfId="1" applyFont="1" applyBorder="1" applyAlignment="1">
      <alignment vertical="top"/>
    </xf>
    <xf numFmtId="43" fontId="7" fillId="0" borderId="0" xfId="1" applyFont="1" applyBorder="1" applyAlignment="1">
      <alignment horizontal="left" vertical="top" wrapText="1"/>
    </xf>
    <xf numFmtId="43" fontId="7" fillId="0" borderId="0" xfId="0" applyNumberFormat="1" applyFont="1" applyAlignment="1">
      <alignment vertical="top"/>
    </xf>
    <xf numFmtId="43" fontId="9" fillId="0" borderId="0" xfId="1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43" fontId="10" fillId="0" borderId="12" xfId="1" applyFont="1" applyBorder="1" applyAlignment="1">
      <alignment horizontal="left" vertical="center" wrapText="1"/>
    </xf>
    <xf numFmtId="43" fontId="9" fillId="0" borderId="12" xfId="1" applyFont="1" applyBorder="1" applyAlignment="1">
      <alignment horizontal="left" vertical="center" wrapText="1"/>
    </xf>
    <xf numFmtId="43" fontId="9" fillId="2" borderId="2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11" fillId="3" borderId="4" xfId="0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right" vertical="center" wrapText="1"/>
    </xf>
    <xf numFmtId="43" fontId="9" fillId="0" borderId="0" xfId="0" applyNumberFormat="1" applyFont="1" applyAlignment="1">
      <alignment horizontal="right" vertical="top"/>
    </xf>
    <xf numFmtId="43" fontId="7" fillId="0" borderId="0" xfId="1" applyFont="1" applyBorder="1" applyAlignment="1">
      <alignment horizontal="right" vertical="top" wrapText="1"/>
    </xf>
    <xf numFmtId="43" fontId="9" fillId="0" borderId="0" xfId="1" applyFont="1" applyBorder="1" applyAlignment="1">
      <alignment horizontal="right" vertical="top"/>
    </xf>
    <xf numFmtId="43" fontId="7" fillId="0" borderId="0" xfId="0" applyNumberFormat="1" applyFont="1" applyAlignment="1">
      <alignment horizontal="right" vertical="top"/>
    </xf>
    <xf numFmtId="43" fontId="9" fillId="0" borderId="0" xfId="1" applyFont="1" applyFill="1" applyBorder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43" fontId="7" fillId="0" borderId="0" xfId="1" applyFont="1" applyAlignment="1">
      <alignment horizontal="left" vertical="center" wrapText="1" indent="2"/>
    </xf>
    <xf numFmtId="43" fontId="7" fillId="0" borderId="0" xfId="1" applyFont="1" applyAlignment="1">
      <alignment vertical="center" wrapText="1"/>
    </xf>
    <xf numFmtId="43" fontId="9" fillId="0" borderId="0" xfId="1" applyFont="1"/>
    <xf numFmtId="39" fontId="9" fillId="3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43" fontId="9" fillId="0" borderId="0" xfId="1" applyFont="1" applyBorder="1" applyAlignment="1">
      <alignment vertical="center"/>
    </xf>
    <xf numFmtId="0" fontId="6" fillId="0" borderId="0" xfId="0" applyFont="1"/>
    <xf numFmtId="43" fontId="3" fillId="0" borderId="0" xfId="1" applyFont="1"/>
    <xf numFmtId="43" fontId="7" fillId="0" borderId="0" xfId="1" applyFont="1"/>
    <xf numFmtId="43" fontId="9" fillId="0" borderId="0" xfId="1" applyFont="1" applyAlignment="1">
      <alignment horizontal="left" vertical="top" wrapText="1"/>
    </xf>
    <xf numFmtId="43" fontId="7" fillId="0" borderId="0" xfId="1" applyFont="1" applyAlignment="1">
      <alignment vertical="top"/>
    </xf>
    <xf numFmtId="43" fontId="9" fillId="3" borderId="2" xfId="1" applyFont="1" applyFill="1" applyBorder="1" applyAlignment="1">
      <alignment horizontal="center" vertical="center" wrapText="1"/>
    </xf>
    <xf numFmtId="43" fontId="2" fillId="0" borderId="0" xfId="1" applyFont="1"/>
    <xf numFmtId="43" fontId="5" fillId="0" borderId="0" xfId="1" applyFont="1" applyAlignment="1">
      <alignment horizontal="center" readingOrder="1"/>
    </xf>
    <xf numFmtId="43" fontId="4" fillId="0" borderId="0" xfId="1" applyFont="1" applyAlignment="1">
      <alignment horizontal="center" readingOrder="1"/>
    </xf>
    <xf numFmtId="43" fontId="7" fillId="0" borderId="0" xfId="1" applyFont="1" applyBorder="1" applyAlignment="1">
      <alignment vertical="center"/>
    </xf>
    <xf numFmtId="43" fontId="8" fillId="0" borderId="12" xfId="1" applyFont="1" applyBorder="1" applyAlignment="1">
      <alignment horizontal="left" vertical="center" wrapText="1"/>
    </xf>
    <xf numFmtId="43" fontId="8" fillId="0" borderId="0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left" vertical="top" wrapText="1"/>
    </xf>
    <xf numFmtId="164" fontId="7" fillId="0" borderId="0" xfId="0" applyNumberFormat="1" applyFont="1" applyAlignment="1">
      <alignment vertical="top" wrapText="1"/>
    </xf>
    <xf numFmtId="0" fontId="18" fillId="0" borderId="0" xfId="0" applyFont="1"/>
    <xf numFmtId="43" fontId="7" fillId="0" borderId="12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 readingOrder="1"/>
    </xf>
    <xf numFmtId="43" fontId="0" fillId="0" borderId="0" xfId="0" applyNumberForma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23" fillId="0" borderId="0" xfId="1" applyFont="1" applyAlignment="1">
      <alignment horizontal="center" wrapText="1"/>
    </xf>
    <xf numFmtId="0" fontId="16" fillId="0" borderId="0" xfId="0" applyFont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17" fillId="0" borderId="0" xfId="0" applyFont="1" applyAlignme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777552</xdr:colOff>
      <xdr:row>80</xdr:row>
      <xdr:rowOff>77756</xdr:rowOff>
    </xdr:from>
    <xdr:to>
      <xdr:col>5</xdr:col>
      <xdr:colOff>225487</xdr:colOff>
      <xdr:row>82</xdr:row>
      <xdr:rowOff>175337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1321AD-457B-4F3C-9C85-BB822334F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7874" b="86667"/>
        <a:stretch/>
      </xdr:blipFill>
      <xdr:spPr>
        <a:xfrm>
          <a:off x="4315409" y="16406327"/>
          <a:ext cx="1837013" cy="505797"/>
        </a:xfrm>
        <a:prstGeom prst="rect">
          <a:avLst/>
        </a:prstGeom>
      </xdr:spPr>
    </xdr:pic>
    <xdr:clientData/>
  </xdr:twoCellAnchor>
  <xdr:twoCellAnchor editAs="oneCell">
    <xdr:from>
      <xdr:col>6</xdr:col>
      <xdr:colOff>796991</xdr:colOff>
      <xdr:row>80</xdr:row>
      <xdr:rowOff>19439</xdr:rowOff>
    </xdr:from>
    <xdr:to>
      <xdr:col>8</xdr:col>
      <xdr:colOff>721374</xdr:colOff>
      <xdr:row>82</xdr:row>
      <xdr:rowOff>149427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8A99FE-A15E-4C36-A137-5BAC4C5D9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7590843" y="16182781"/>
          <a:ext cx="1800225" cy="538203"/>
        </a:xfrm>
        <a:prstGeom prst="rect">
          <a:avLst/>
        </a:prstGeom>
      </xdr:spPr>
    </xdr:pic>
    <xdr:clientData/>
  </xdr:twoCellAnchor>
  <xdr:twoCellAnchor editAs="oneCell">
    <xdr:from>
      <xdr:col>3</xdr:col>
      <xdr:colOff>525624</xdr:colOff>
      <xdr:row>85</xdr:row>
      <xdr:rowOff>58317</xdr:rowOff>
    </xdr:from>
    <xdr:to>
      <xdr:col>4</xdr:col>
      <xdr:colOff>1189406</xdr:colOff>
      <xdr:row>89</xdr:row>
      <xdr:rowOff>194387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1080D3-FD52-4CA3-BFA4-108E5EB56A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4112078" y="17407424"/>
          <a:ext cx="1857375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505409</xdr:colOff>
      <xdr:row>85</xdr:row>
      <xdr:rowOff>87475</xdr:rowOff>
    </xdr:from>
    <xdr:to>
      <xdr:col>8</xdr:col>
      <xdr:colOff>486942</xdr:colOff>
      <xdr:row>90</xdr:row>
      <xdr:rowOff>9719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96E4325-CCA6-48D6-9DA7-C3F113F50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7299261" y="17436582"/>
          <a:ext cx="1857375" cy="942781"/>
        </a:xfrm>
        <a:prstGeom prst="rect">
          <a:avLst/>
        </a:prstGeom>
      </xdr:spPr>
    </xdr:pic>
    <xdr:clientData/>
  </xdr:twoCellAnchor>
  <xdr:twoCellAnchor editAs="oneCell">
    <xdr:from>
      <xdr:col>5</xdr:col>
      <xdr:colOff>398496</xdr:colOff>
      <xdr:row>1</xdr:row>
      <xdr:rowOff>58317</xdr:rowOff>
    </xdr:from>
    <xdr:to>
      <xdr:col>11</xdr:col>
      <xdr:colOff>582776</xdr:colOff>
      <xdr:row>10</xdr:row>
      <xdr:rowOff>66870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12E4A01C-B6CA-48F2-B184-F5157E302767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30333" y="262424"/>
          <a:ext cx="5734050" cy="19621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90"/>
  <sheetViews>
    <sheetView showGridLines="0" tabSelected="1" showWhiteSpace="0" view="pageLayout" topLeftCell="A30" zoomScaleNormal="98" zoomScaleSheetLayoutView="98" workbookViewId="0">
      <selection activeCell="G13" sqref="G13:R13"/>
    </sheetView>
  </sheetViews>
  <sheetFormatPr baseColWidth="10" defaultColWidth="9.140625" defaultRowHeight="15.75" x14ac:dyDescent="0.25"/>
  <cols>
    <col min="1" max="1" width="4.42578125" style="1" customWidth="1"/>
    <col min="2" max="2" width="5.28515625" style="1" bestFit="1" customWidth="1"/>
    <col min="3" max="3" width="31.42578125" style="1" customWidth="1"/>
    <col min="4" max="4" width="17.85546875" style="1" customWidth="1"/>
    <col min="5" max="5" width="17.85546875" style="39" customWidth="1"/>
    <col min="6" max="6" width="13.42578125" style="1" customWidth="1"/>
    <col min="7" max="7" width="14.140625" style="1" customWidth="1"/>
    <col min="8" max="10" width="14" style="1" customWidth="1"/>
    <col min="11" max="13" width="13.7109375" style="1" customWidth="1"/>
    <col min="14" max="17" width="13.5703125" style="1" customWidth="1"/>
    <col min="18" max="18" width="16.28515625" style="1" customWidth="1"/>
    <col min="19" max="19" width="9.140625" customWidth="1"/>
  </cols>
  <sheetData>
    <row r="3" spans="1:18" ht="15.95" customHeight="1" x14ac:dyDescent="0.35"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61"/>
      <c r="O3" s="61"/>
      <c r="P3" s="61"/>
      <c r="Q3" s="61"/>
    </row>
    <row r="4" spans="1:18" ht="15.95" customHeight="1" x14ac:dyDescent="0.35"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61"/>
      <c r="O4" s="61"/>
      <c r="P4" s="61"/>
      <c r="Q4" s="61"/>
    </row>
    <row r="5" spans="1:18" ht="15.95" customHeight="1" x14ac:dyDescent="0.35"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61"/>
      <c r="O5" s="61"/>
      <c r="P5" s="61"/>
      <c r="Q5" s="61"/>
    </row>
    <row r="6" spans="1:18" ht="15.95" customHeight="1" x14ac:dyDescent="0.35"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61"/>
      <c r="O6" s="61"/>
      <c r="P6" s="61"/>
      <c r="Q6" s="61"/>
    </row>
    <row r="7" spans="1:18" ht="15.95" customHeight="1" x14ac:dyDescent="0.35"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61"/>
      <c r="O7" s="61"/>
      <c r="P7" s="61"/>
      <c r="Q7" s="61"/>
    </row>
    <row r="8" spans="1:18" ht="15.95" customHeight="1" x14ac:dyDescent="0.35"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61"/>
      <c r="O8" s="61"/>
      <c r="P8" s="61"/>
      <c r="Q8" s="61"/>
    </row>
    <row r="9" spans="1:18" ht="21" x14ac:dyDescent="0.35"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61"/>
      <c r="O9" s="61"/>
      <c r="P9" s="61"/>
      <c r="Q9" s="61"/>
      <c r="R9" s="52"/>
    </row>
    <row r="10" spans="1:18" ht="21" x14ac:dyDescent="0.35"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61"/>
      <c r="O10" s="61"/>
      <c r="P10" s="61"/>
      <c r="Q10" s="61"/>
      <c r="R10" s="38"/>
    </row>
    <row r="11" spans="1:18" ht="15.75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spans="1:18" ht="15.75" customHeight="1" x14ac:dyDescent="0.35">
      <c r="C12" s="61"/>
      <c r="D12" s="61"/>
      <c r="E12" s="66" t="s">
        <v>119</v>
      </c>
      <c r="F12" s="66"/>
      <c r="G12" s="66"/>
      <c r="H12" s="66"/>
      <c r="I12" s="66"/>
      <c r="J12" s="66"/>
      <c r="K12" s="66"/>
      <c r="L12" s="66"/>
      <c r="M12" s="66"/>
      <c r="N12" s="61"/>
      <c r="O12" s="61"/>
      <c r="P12" s="61"/>
      <c r="Q12" s="61"/>
      <c r="R12" s="38"/>
    </row>
    <row r="13" spans="1:18" ht="18.75" customHeight="1" x14ac:dyDescent="0.25">
      <c r="G13" s="86" t="s">
        <v>120</v>
      </c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18" ht="25.5" customHeight="1" x14ac:dyDescent="0.25">
      <c r="A14" s="80" t="s">
        <v>1</v>
      </c>
      <c r="B14" s="81"/>
      <c r="C14" s="82"/>
      <c r="D14" s="64" t="s">
        <v>117</v>
      </c>
      <c r="E14" s="64" t="s">
        <v>118</v>
      </c>
      <c r="F14" s="74" t="s">
        <v>2</v>
      </c>
      <c r="G14" s="24" t="s">
        <v>3</v>
      </c>
      <c r="H14" s="24" t="s">
        <v>4</v>
      </c>
      <c r="I14" s="24" t="s">
        <v>5</v>
      </c>
      <c r="J14" s="24" t="s">
        <v>6</v>
      </c>
      <c r="K14" s="24" t="s">
        <v>7</v>
      </c>
      <c r="L14" s="24" t="s">
        <v>8</v>
      </c>
      <c r="M14" s="24" t="s">
        <v>9</v>
      </c>
      <c r="N14" s="24" t="s">
        <v>10</v>
      </c>
      <c r="O14" s="24" t="s">
        <v>114</v>
      </c>
      <c r="P14" s="63" t="s">
        <v>115</v>
      </c>
      <c r="Q14" s="63" t="s">
        <v>116</v>
      </c>
      <c r="R14" s="76" t="s">
        <v>11</v>
      </c>
    </row>
    <row r="15" spans="1:18" ht="34.5" customHeight="1" x14ac:dyDescent="0.25">
      <c r="A15" s="83"/>
      <c r="B15" s="84"/>
      <c r="C15" s="85"/>
      <c r="D15" s="65" t="s">
        <v>12</v>
      </c>
      <c r="E15" s="65" t="s">
        <v>12</v>
      </c>
      <c r="F15" s="75" t="s">
        <v>13</v>
      </c>
      <c r="G15" s="8" t="s">
        <v>14</v>
      </c>
      <c r="H15" s="8" t="s">
        <v>14</v>
      </c>
      <c r="I15" s="8" t="s">
        <v>14</v>
      </c>
      <c r="J15" s="8" t="s">
        <v>14</v>
      </c>
      <c r="K15" s="8" t="s">
        <v>14</v>
      </c>
      <c r="L15" s="8" t="s">
        <v>14</v>
      </c>
      <c r="M15" s="8" t="s">
        <v>14</v>
      </c>
      <c r="N15" s="8" t="s">
        <v>14</v>
      </c>
      <c r="O15" s="8" t="s">
        <v>14</v>
      </c>
      <c r="P15" s="8" t="s">
        <v>14</v>
      </c>
      <c r="Q15" s="8" t="s">
        <v>14</v>
      </c>
      <c r="R15" s="77"/>
    </row>
    <row r="16" spans="1:18" ht="15.95" customHeight="1" x14ac:dyDescent="0.25">
      <c r="A16" s="15"/>
      <c r="B16" s="15"/>
      <c r="C16" s="15"/>
      <c r="D16" s="16"/>
      <c r="E16" s="16"/>
      <c r="F16" s="4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53"/>
    </row>
    <row r="17" spans="1:18" ht="15.95" customHeight="1" x14ac:dyDescent="0.25">
      <c r="A17" s="19">
        <v>2</v>
      </c>
      <c r="B17" s="67" t="s">
        <v>15</v>
      </c>
      <c r="C17" s="67"/>
      <c r="D17" s="6">
        <f>+D19+D26+D37+D47</f>
        <v>58074067</v>
      </c>
      <c r="E17" s="6">
        <f>+E19+E26+E37+E47</f>
        <v>6536876.3399999999</v>
      </c>
      <c r="F17" s="37">
        <f>+D17+E17</f>
        <v>64610943.340000004</v>
      </c>
      <c r="G17" s="6">
        <f>+G19+G26+G37+G47</f>
        <v>2584149.3199999998</v>
      </c>
      <c r="H17" s="6">
        <f>+H19+H26+H37+H46</f>
        <v>5228496.5199999996</v>
      </c>
      <c r="I17" s="6">
        <f>+I19+I26+I37+I46</f>
        <v>4596082.51</v>
      </c>
      <c r="J17" s="6">
        <f>+J19+J26+J37+J46</f>
        <v>6302324.3799999999</v>
      </c>
      <c r="K17" s="6">
        <f t="shared" ref="K17:Q17" si="0">+K19+K26+K37+K47</f>
        <v>5377880.2700000005</v>
      </c>
      <c r="L17" s="6">
        <f t="shared" si="0"/>
        <v>4684340.87</v>
      </c>
      <c r="M17" s="6">
        <f t="shared" si="0"/>
        <v>4314374.1099999994</v>
      </c>
      <c r="N17" s="6">
        <f t="shared" si="0"/>
        <v>4485345.0200000005</v>
      </c>
      <c r="O17" s="6">
        <f t="shared" si="0"/>
        <v>5251846.290000001</v>
      </c>
      <c r="P17" s="6">
        <f t="shared" si="0"/>
        <v>5438451.21</v>
      </c>
      <c r="Q17" s="6">
        <f t="shared" si="0"/>
        <v>7688464.6399999997</v>
      </c>
      <c r="R17" s="6">
        <f>+R19+R26+R37+R47</f>
        <v>55951755.140000001</v>
      </c>
    </row>
    <row r="18" spans="1:18" ht="15.95" customHeight="1" x14ac:dyDescent="0.25">
      <c r="A18" s="19"/>
      <c r="B18" s="19"/>
      <c r="C18" s="19"/>
      <c r="D18" s="10"/>
      <c r="E18" s="10"/>
      <c r="F18" s="49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49"/>
    </row>
    <row r="19" spans="1:18" ht="15.95" customHeight="1" x14ac:dyDescent="0.25">
      <c r="A19" s="19">
        <v>2.1</v>
      </c>
      <c r="B19" s="67" t="s">
        <v>16</v>
      </c>
      <c r="C19" s="67"/>
      <c r="D19" s="11">
        <f>+D20+D21+D22+D23+D24</f>
        <v>47354778</v>
      </c>
      <c r="E19" s="11">
        <f>+E20+E21+E24</f>
        <v>0</v>
      </c>
      <c r="F19" s="37">
        <f>+F20+F21+F24</f>
        <v>47354778</v>
      </c>
      <c r="G19" s="26">
        <f>+G20+G21+G22+G23+G24</f>
        <v>2329853.42</v>
      </c>
      <c r="H19" s="26">
        <f t="shared" ref="H19" si="1">+H20+H21+H22+H23+H24</f>
        <v>4936780.3699999992</v>
      </c>
      <c r="I19" s="26">
        <f>+I20+I21+I22+I23+I24</f>
        <v>3618979.94</v>
      </c>
      <c r="J19" s="26">
        <f>+J20+J21+J22+J23+J24</f>
        <v>3616954.0300000003</v>
      </c>
      <c r="K19" s="26">
        <f>+K20+K21+K22+K23+K24</f>
        <v>3493017.2800000003</v>
      </c>
      <c r="L19" s="26">
        <f>+L20+L21+L22+L23+L24</f>
        <v>3392565.1</v>
      </c>
      <c r="M19" s="26">
        <f>+M20+M21+M22+M23+M24</f>
        <v>3525755.6399999997</v>
      </c>
      <c r="N19" s="26">
        <f>+N20+N21+N24</f>
        <v>3600681.69</v>
      </c>
      <c r="O19" s="26">
        <f>+O20+O21+O24</f>
        <v>3623739.69</v>
      </c>
      <c r="P19" s="26">
        <f>+P20+P21+P24</f>
        <v>3673960.01</v>
      </c>
      <c r="Q19" s="26">
        <f>+Q20+Q21+Q24+Q22+Q23</f>
        <v>6771859.8799999999</v>
      </c>
      <c r="R19" s="26">
        <f>+R20+R21+R24</f>
        <v>42584147.049999997</v>
      </c>
    </row>
    <row r="20" spans="1:18" ht="15.95" customHeight="1" x14ac:dyDescent="0.25">
      <c r="A20" s="20"/>
      <c r="B20" s="20" t="s">
        <v>17</v>
      </c>
      <c r="C20" s="20" t="s">
        <v>18</v>
      </c>
      <c r="D20" s="32">
        <v>38721459</v>
      </c>
      <c r="E20" s="32">
        <v>1860351.86</v>
      </c>
      <c r="F20" s="47">
        <f>+D20+E20</f>
        <v>40581810.859999999</v>
      </c>
      <c r="G20" s="33">
        <v>1948710.02</v>
      </c>
      <c r="H20" s="33">
        <v>4206300.0199999996</v>
      </c>
      <c r="I20" s="33">
        <v>3063240.02</v>
      </c>
      <c r="J20" s="33">
        <v>3063240.02</v>
      </c>
      <c r="K20" s="33">
        <v>2955740.02</v>
      </c>
      <c r="L20" s="33">
        <v>2868610.02</v>
      </c>
      <c r="M20" s="33">
        <v>2996409.51</v>
      </c>
      <c r="N20" s="33">
        <v>3054330.02</v>
      </c>
      <c r="O20" s="33">
        <v>3074330.02</v>
      </c>
      <c r="P20" s="33">
        <v>3117890.02</v>
      </c>
      <c r="Q20" s="33">
        <v>6219120.0499999998</v>
      </c>
      <c r="R20" s="33">
        <f>SUM(G20:Q20)</f>
        <v>36567919.739999995</v>
      </c>
    </row>
    <row r="21" spans="1:18" ht="15.95" customHeight="1" x14ac:dyDescent="0.25">
      <c r="A21" s="20">
        <v>10</v>
      </c>
      <c r="B21" s="20" t="s">
        <v>19</v>
      </c>
      <c r="C21" s="20" t="s">
        <v>20</v>
      </c>
      <c r="D21" s="32">
        <v>3426408</v>
      </c>
      <c r="E21" s="32">
        <v>-2146008</v>
      </c>
      <c r="F21" s="47">
        <f>+D21+E21</f>
        <v>1280400</v>
      </c>
      <c r="G21" s="33">
        <v>92700</v>
      </c>
      <c r="H21" s="33">
        <v>92700</v>
      </c>
      <c r="I21" s="33">
        <v>92700</v>
      </c>
      <c r="J21" s="33">
        <v>92700</v>
      </c>
      <c r="K21" s="33">
        <v>92700</v>
      </c>
      <c r="L21" s="33">
        <v>92700</v>
      </c>
      <c r="M21" s="33">
        <v>86700</v>
      </c>
      <c r="N21" s="33">
        <v>86700</v>
      </c>
      <c r="O21" s="33">
        <v>86700</v>
      </c>
      <c r="P21" s="33">
        <v>86700</v>
      </c>
      <c r="Q21" s="33">
        <v>86700</v>
      </c>
      <c r="R21" s="33">
        <f>SUM(G21:Q21)</f>
        <v>989700</v>
      </c>
    </row>
    <row r="22" spans="1:18" ht="15.95" customHeight="1" x14ac:dyDescent="0.25">
      <c r="A22" s="20"/>
      <c r="B22" s="20" t="s">
        <v>21</v>
      </c>
      <c r="C22" s="20" t="s">
        <v>22</v>
      </c>
      <c r="D22" s="32">
        <v>0</v>
      </c>
      <c r="E22" s="32"/>
      <c r="F22" s="47">
        <v>0</v>
      </c>
      <c r="G22" s="37">
        <v>0</v>
      </c>
      <c r="H22" s="34">
        <v>0</v>
      </c>
      <c r="I22" s="34"/>
      <c r="J22" s="40">
        <v>0</v>
      </c>
      <c r="K22" s="40"/>
      <c r="L22" s="40"/>
      <c r="M22" s="40"/>
      <c r="N22" s="40"/>
      <c r="O22" s="40"/>
      <c r="P22" s="40"/>
      <c r="Q22" s="40"/>
      <c r="R22" s="47">
        <v>0</v>
      </c>
    </row>
    <row r="23" spans="1:18" ht="15.95" customHeight="1" x14ac:dyDescent="0.25">
      <c r="A23" s="20"/>
      <c r="B23" s="20" t="s">
        <v>23</v>
      </c>
      <c r="C23" s="20" t="s">
        <v>24</v>
      </c>
      <c r="D23" s="32">
        <v>0</v>
      </c>
      <c r="E23" s="32"/>
      <c r="F23" s="47">
        <v>0</v>
      </c>
      <c r="G23" s="37">
        <v>0</v>
      </c>
      <c r="H23" s="34">
        <v>0</v>
      </c>
      <c r="I23" s="34"/>
      <c r="J23" s="34"/>
      <c r="K23" s="34"/>
      <c r="L23" s="34"/>
      <c r="M23" s="34"/>
      <c r="N23" s="34"/>
      <c r="O23" s="34"/>
      <c r="P23" s="34"/>
      <c r="Q23" s="40"/>
      <c r="R23" s="47">
        <v>0</v>
      </c>
    </row>
    <row r="24" spans="1:18" ht="15.95" customHeight="1" x14ac:dyDescent="0.25">
      <c r="A24" s="20"/>
      <c r="B24" s="20" t="s">
        <v>25</v>
      </c>
      <c r="C24" s="20" t="s">
        <v>26</v>
      </c>
      <c r="D24" s="32">
        <v>5206911</v>
      </c>
      <c r="E24" s="32">
        <v>285656.14</v>
      </c>
      <c r="F24" s="47">
        <f>+D24+E24</f>
        <v>5492567.1399999997</v>
      </c>
      <c r="G24" s="32">
        <v>288443.40000000002</v>
      </c>
      <c r="H24" s="32">
        <v>637780.35</v>
      </c>
      <c r="I24" s="32">
        <v>463039.92</v>
      </c>
      <c r="J24" s="32">
        <v>461014.01</v>
      </c>
      <c r="K24" s="32">
        <v>444577.26</v>
      </c>
      <c r="L24" s="32">
        <v>431255.08</v>
      </c>
      <c r="M24" s="32">
        <v>442646.13</v>
      </c>
      <c r="N24" s="32">
        <v>459651.67</v>
      </c>
      <c r="O24" s="32">
        <v>462709.67</v>
      </c>
      <c r="P24" s="32">
        <v>469369.99</v>
      </c>
      <c r="Q24" s="32">
        <v>466039.83</v>
      </c>
      <c r="R24" s="32">
        <f>SUM(G24:Q24)</f>
        <v>5026527.3099999996</v>
      </c>
    </row>
    <row r="25" spans="1:18" ht="15.95" customHeight="1" x14ac:dyDescent="0.25">
      <c r="A25" s="20"/>
      <c r="B25" s="20"/>
      <c r="C25" s="20" t="s">
        <v>27</v>
      </c>
      <c r="D25" s="12"/>
      <c r="E25" s="12"/>
      <c r="F25" s="4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47"/>
    </row>
    <row r="26" spans="1:18" ht="15.95" customHeight="1" x14ac:dyDescent="0.25">
      <c r="A26" s="19">
        <v>2.2000000000000002</v>
      </c>
      <c r="B26" s="67" t="s">
        <v>28</v>
      </c>
      <c r="C26" s="67"/>
      <c r="D26" s="11">
        <f>+D27+D28+D29+D30+D31+D32+D33+D34+D35</f>
        <v>6879223</v>
      </c>
      <c r="E26" s="11">
        <f>+E27+E28+E31+E32+E33+E34+E35+E30</f>
        <v>5245148.66</v>
      </c>
      <c r="F26" s="37">
        <f>+D26+E26</f>
        <v>12124371.66</v>
      </c>
      <c r="G26" s="28">
        <f>+G27+G29+G28+G30+G31+G32+G33+G34+G35</f>
        <v>254295.9</v>
      </c>
      <c r="H26" s="28">
        <f t="shared" ref="H26:P26" si="2">+H27+H28+H29+H30+H31+H32+H33+H34+H35</f>
        <v>291716.15000000002</v>
      </c>
      <c r="I26" s="28">
        <f t="shared" si="2"/>
        <v>572568.64</v>
      </c>
      <c r="J26" s="28">
        <f t="shared" si="2"/>
        <v>2160164.2999999998</v>
      </c>
      <c r="K26" s="28">
        <f t="shared" si="2"/>
        <v>1491839.9000000001</v>
      </c>
      <c r="L26" s="28">
        <f t="shared" si="2"/>
        <v>760491.94</v>
      </c>
      <c r="M26" s="28">
        <f t="shared" si="2"/>
        <v>432128.13</v>
      </c>
      <c r="N26" s="28">
        <f t="shared" si="2"/>
        <v>683927.26</v>
      </c>
      <c r="O26" s="28">
        <f t="shared" si="2"/>
        <v>872412.29999999993</v>
      </c>
      <c r="P26" s="28">
        <f t="shared" si="2"/>
        <v>1070852.8899999999</v>
      </c>
      <c r="Q26" s="28">
        <f>+Q27+Q28+Q29+Q30+Q31+Q32+Q33+Q34+Q35</f>
        <v>595096.28999999992</v>
      </c>
      <c r="R26" s="28">
        <f>+R27+R28+R29+R30+R31+R32+R33+R34+R35</f>
        <v>9185493.7000000011</v>
      </c>
    </row>
    <row r="27" spans="1:18" ht="15.75" customHeight="1" x14ac:dyDescent="0.25">
      <c r="A27" s="20"/>
      <c r="B27" s="20" t="s">
        <v>29</v>
      </c>
      <c r="C27" s="20" t="s">
        <v>30</v>
      </c>
      <c r="D27" s="32">
        <v>2322000</v>
      </c>
      <c r="E27" s="32">
        <v>745370</v>
      </c>
      <c r="F27" s="47">
        <f>+D27+E27</f>
        <v>3067370</v>
      </c>
      <c r="G27" s="33">
        <v>154295.9</v>
      </c>
      <c r="H27" s="33">
        <v>201114.15</v>
      </c>
      <c r="I27" s="33">
        <v>295027.77</v>
      </c>
      <c r="J27" s="33">
        <v>441993.85</v>
      </c>
      <c r="K27" s="33">
        <v>365832.3</v>
      </c>
      <c r="L27" s="33">
        <v>253681.33</v>
      </c>
      <c r="M27" s="33">
        <v>150585.70000000001</v>
      </c>
      <c r="N27" s="33">
        <v>206906.65</v>
      </c>
      <c r="O27" s="33">
        <v>494470.72</v>
      </c>
      <c r="P27" s="33">
        <v>421732.95</v>
      </c>
      <c r="Q27" s="33">
        <v>11350.03</v>
      </c>
      <c r="R27" s="33">
        <f t="shared" ref="R27:R35" si="3">SUM(G27:Q27)</f>
        <v>2996991.35</v>
      </c>
    </row>
    <row r="28" spans="1:18" ht="15.95" customHeight="1" x14ac:dyDescent="0.25">
      <c r="A28" s="20"/>
      <c r="B28" s="20" t="s">
        <v>31</v>
      </c>
      <c r="C28" s="20" t="s">
        <v>32</v>
      </c>
      <c r="D28" s="33">
        <v>820567</v>
      </c>
      <c r="E28" s="33">
        <v>638707.30000000005</v>
      </c>
      <c r="F28" s="47">
        <f>+D28+E28</f>
        <v>1459274.3</v>
      </c>
      <c r="G28" s="37">
        <v>0</v>
      </c>
      <c r="H28" s="37">
        <v>0</v>
      </c>
      <c r="I28" s="37"/>
      <c r="J28" s="47">
        <v>382908.95</v>
      </c>
      <c r="K28" s="47">
        <v>87900</v>
      </c>
      <c r="L28" s="47">
        <v>169295</v>
      </c>
      <c r="M28" s="47">
        <v>49500</v>
      </c>
      <c r="N28" s="47">
        <v>45400</v>
      </c>
      <c r="O28" s="47">
        <v>-10000</v>
      </c>
      <c r="P28" s="47">
        <v>28850</v>
      </c>
      <c r="Q28" s="47">
        <v>204221.42</v>
      </c>
      <c r="R28" s="47">
        <f t="shared" si="3"/>
        <v>958075.37</v>
      </c>
    </row>
    <row r="29" spans="1:18" ht="15.95" customHeight="1" x14ac:dyDescent="0.25">
      <c r="A29" s="20"/>
      <c r="B29" s="20" t="s">
        <v>33</v>
      </c>
      <c r="C29" s="20" t="s">
        <v>34</v>
      </c>
      <c r="D29" s="32">
        <v>1499871</v>
      </c>
      <c r="E29" s="32"/>
      <c r="F29" s="47">
        <f>+D29</f>
        <v>1499871</v>
      </c>
      <c r="G29" s="37">
        <v>0</v>
      </c>
      <c r="H29" s="37">
        <v>0</v>
      </c>
      <c r="I29" s="37"/>
      <c r="J29" s="47">
        <v>141150</v>
      </c>
      <c r="K29" s="47">
        <v>149550</v>
      </c>
      <c r="L29" s="47">
        <v>72200</v>
      </c>
      <c r="M29" s="47">
        <v>49700</v>
      </c>
      <c r="N29" s="47">
        <v>111200</v>
      </c>
      <c r="O29" s="47">
        <v>142100</v>
      </c>
      <c r="P29" s="47">
        <v>102950</v>
      </c>
      <c r="Q29" s="47">
        <v>212650</v>
      </c>
      <c r="R29" s="47">
        <f t="shared" si="3"/>
        <v>981500</v>
      </c>
    </row>
    <row r="30" spans="1:18" ht="15.95" customHeight="1" x14ac:dyDescent="0.25">
      <c r="A30" s="20"/>
      <c r="B30" s="20" t="s">
        <v>35</v>
      </c>
      <c r="C30" s="20" t="s">
        <v>36</v>
      </c>
      <c r="D30" s="32">
        <v>50000</v>
      </c>
      <c r="E30" s="32">
        <v>-12000</v>
      </c>
      <c r="F30" s="47">
        <f>+D30+E30</f>
        <v>38000</v>
      </c>
      <c r="G30" s="37">
        <v>0</v>
      </c>
      <c r="H30" s="37">
        <v>0</v>
      </c>
      <c r="I30" s="37"/>
      <c r="J30" s="37"/>
      <c r="K30" s="37"/>
      <c r="L30" s="47">
        <v>13000</v>
      </c>
      <c r="M30" s="47">
        <v>25000</v>
      </c>
      <c r="N30" s="47"/>
      <c r="O30" s="47"/>
      <c r="P30" s="47"/>
      <c r="Q30" s="47"/>
      <c r="R30" s="47">
        <f t="shared" si="3"/>
        <v>38000</v>
      </c>
    </row>
    <row r="31" spans="1:18" ht="15.95" customHeight="1" x14ac:dyDescent="0.25">
      <c r="A31" s="20"/>
      <c r="B31" s="20" t="s">
        <v>37</v>
      </c>
      <c r="C31" s="20" t="s">
        <v>38</v>
      </c>
      <c r="D31" s="32">
        <v>1023520</v>
      </c>
      <c r="E31" s="32">
        <v>844630</v>
      </c>
      <c r="F31" s="47">
        <f>+D31+E31</f>
        <v>1868150</v>
      </c>
      <c r="G31" s="7">
        <v>100000</v>
      </c>
      <c r="H31" s="7">
        <v>86000</v>
      </c>
      <c r="I31" s="7">
        <v>136000</v>
      </c>
      <c r="J31" s="7">
        <v>119630</v>
      </c>
      <c r="K31" s="7">
        <v>145000</v>
      </c>
      <c r="L31" s="7">
        <v>50000</v>
      </c>
      <c r="M31" s="7">
        <v>122000</v>
      </c>
      <c r="N31" s="7">
        <v>156060</v>
      </c>
      <c r="O31" s="7">
        <v>86000</v>
      </c>
      <c r="P31" s="7">
        <v>428030.25</v>
      </c>
      <c r="Q31" s="7">
        <v>116850</v>
      </c>
      <c r="R31" s="47">
        <f t="shared" si="3"/>
        <v>1545570.25</v>
      </c>
    </row>
    <row r="32" spans="1:18" ht="15.95" customHeight="1" x14ac:dyDescent="0.25">
      <c r="A32" s="20"/>
      <c r="B32" s="20" t="s">
        <v>39</v>
      </c>
      <c r="C32" s="20" t="s">
        <v>40</v>
      </c>
      <c r="D32" s="32">
        <v>200000</v>
      </c>
      <c r="E32" s="32">
        <v>30478.68</v>
      </c>
      <c r="F32" s="47">
        <f>+D32+E32</f>
        <v>230478.68</v>
      </c>
      <c r="G32" s="37">
        <v>0</v>
      </c>
      <c r="H32" s="37">
        <v>0</v>
      </c>
      <c r="I32" s="37"/>
      <c r="J32" s="47">
        <v>230478.68</v>
      </c>
      <c r="K32" s="47">
        <v>0</v>
      </c>
      <c r="L32" s="47"/>
      <c r="M32" s="47"/>
      <c r="N32" s="47"/>
      <c r="O32" s="47"/>
      <c r="P32" s="47"/>
      <c r="Q32" s="47"/>
      <c r="R32" s="47">
        <f t="shared" si="3"/>
        <v>230478.68</v>
      </c>
    </row>
    <row r="33" spans="1:19" ht="27.95" customHeight="1" x14ac:dyDescent="0.25">
      <c r="A33" s="20"/>
      <c r="B33" s="20" t="s">
        <v>41</v>
      </c>
      <c r="C33" s="20" t="s">
        <v>42</v>
      </c>
      <c r="D33" s="32">
        <v>500000</v>
      </c>
      <c r="E33" s="32">
        <v>1285470.31</v>
      </c>
      <c r="F33" s="47">
        <f>+D33+E33</f>
        <v>1785470.31</v>
      </c>
      <c r="G33" s="37">
        <v>0</v>
      </c>
      <c r="H33" s="37">
        <v>0</v>
      </c>
      <c r="I33" s="47">
        <v>59205.72</v>
      </c>
      <c r="J33" s="47">
        <v>431651.82</v>
      </c>
      <c r="K33" s="47">
        <v>324162</v>
      </c>
      <c r="L33" s="47">
        <v>12335.61</v>
      </c>
      <c r="M33" s="47">
        <v>5399.93</v>
      </c>
      <c r="N33" s="47">
        <v>164360.60999999999</v>
      </c>
      <c r="O33" s="47">
        <v>33852.980000000003</v>
      </c>
      <c r="P33" s="47">
        <v>70527.69</v>
      </c>
      <c r="Q33" s="47">
        <v>10199.84</v>
      </c>
      <c r="R33" s="47">
        <f t="shared" si="3"/>
        <v>1111696.2000000002</v>
      </c>
    </row>
    <row r="34" spans="1:19" ht="15.95" customHeight="1" x14ac:dyDescent="0.25">
      <c r="A34" s="20"/>
      <c r="B34" s="20" t="s">
        <v>43</v>
      </c>
      <c r="C34" s="20" t="s">
        <v>44</v>
      </c>
      <c r="D34" s="32">
        <v>96600</v>
      </c>
      <c r="E34" s="32">
        <v>520893.7</v>
      </c>
      <c r="F34" s="47">
        <f>+D34+E34</f>
        <v>617493.69999999995</v>
      </c>
      <c r="G34" s="37">
        <v>0</v>
      </c>
      <c r="H34" s="37">
        <v>0</v>
      </c>
      <c r="I34" s="37"/>
      <c r="J34" s="37"/>
      <c r="K34" s="47">
        <v>172811</v>
      </c>
      <c r="L34" s="47">
        <v>122130</v>
      </c>
      <c r="M34" s="47">
        <v>29942.5</v>
      </c>
      <c r="N34" s="47"/>
      <c r="O34" s="47">
        <v>18762</v>
      </c>
      <c r="P34" s="47"/>
      <c r="Q34" s="47"/>
      <c r="R34" s="47">
        <f t="shared" si="3"/>
        <v>343645.5</v>
      </c>
    </row>
    <row r="35" spans="1:19" ht="15.95" customHeight="1" x14ac:dyDescent="0.25">
      <c r="A35" s="20"/>
      <c r="B35" s="20" t="s">
        <v>45</v>
      </c>
      <c r="C35" s="20" t="s">
        <v>46</v>
      </c>
      <c r="D35" s="32">
        <v>366665</v>
      </c>
      <c r="E35" s="32">
        <v>1191598.67</v>
      </c>
      <c r="F35" s="47">
        <f>+D35+E35</f>
        <v>1558263.67</v>
      </c>
      <c r="G35" s="37">
        <v>0</v>
      </c>
      <c r="H35" s="32">
        <v>4602</v>
      </c>
      <c r="I35" s="32">
        <v>82335.149999999994</v>
      </c>
      <c r="J35" s="32">
        <v>412351</v>
      </c>
      <c r="K35" s="32">
        <v>246584.6</v>
      </c>
      <c r="L35" s="32">
        <v>67850</v>
      </c>
      <c r="M35" s="32"/>
      <c r="N35" s="32"/>
      <c r="O35" s="32">
        <v>107226.6</v>
      </c>
      <c r="P35" s="32">
        <v>18762</v>
      </c>
      <c r="Q35" s="32">
        <v>39825</v>
      </c>
      <c r="R35" s="47">
        <f t="shared" si="3"/>
        <v>979536.35</v>
      </c>
    </row>
    <row r="36" spans="1:19" ht="15.95" customHeight="1" x14ac:dyDescent="0.25">
      <c r="A36" s="20"/>
      <c r="B36" s="20"/>
      <c r="C36" s="20" t="s">
        <v>27</v>
      </c>
      <c r="D36" s="12"/>
      <c r="E36" s="12"/>
      <c r="F36" s="47"/>
      <c r="G36" s="3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47"/>
    </row>
    <row r="37" spans="1:19" ht="15.95" customHeight="1" x14ac:dyDescent="0.25">
      <c r="A37" s="19">
        <v>2.2999999999999998</v>
      </c>
      <c r="B37" s="67" t="s">
        <v>47</v>
      </c>
      <c r="C37" s="67"/>
      <c r="D37" s="11">
        <f>+D38+D39+D40+D41+D42+D43+D44+D45</f>
        <v>1919290</v>
      </c>
      <c r="E37" s="11">
        <f>+E38+E39+E40+E42+E44+E45+E41</f>
        <v>1291727.68</v>
      </c>
      <c r="F37" s="37">
        <f t="shared" ref="F37:F41" si="4">+D37+E37</f>
        <v>3211017.6799999997</v>
      </c>
      <c r="G37" s="37">
        <v>0</v>
      </c>
      <c r="H37" s="37">
        <v>0</v>
      </c>
      <c r="I37" s="37">
        <f>+I38+I40+I44+I45</f>
        <v>404533.93</v>
      </c>
      <c r="J37" s="37">
        <f>+J38+J40+J44+J45</f>
        <v>525206.05000000005</v>
      </c>
      <c r="K37" s="37">
        <f>+K38+K40+K44+K45</f>
        <v>362048.09</v>
      </c>
      <c r="L37" s="37">
        <f>+L38+L40+L44+L45+L42</f>
        <v>451190.6</v>
      </c>
      <c r="M37" s="37">
        <f>+M38+M40+M44+M45+M42</f>
        <v>226218.34</v>
      </c>
      <c r="N37" s="37">
        <f>+N38+N40+N44+N45+N42</f>
        <v>182541.46000000002</v>
      </c>
      <c r="O37" s="37">
        <f>+O38+O40+O44+O45+O42+O39</f>
        <v>283327.82</v>
      </c>
      <c r="P37" s="37">
        <f>+P38+P40+P44+P45+P42+P39</f>
        <v>542904.61</v>
      </c>
      <c r="Q37" s="37">
        <f>+Q38+Q40+Q44+Q45+Q42+Q39</f>
        <v>321508.47000000003</v>
      </c>
      <c r="R37" s="37">
        <f>+R38+R40+R44+R45+R42+R39</f>
        <v>3299479.37</v>
      </c>
    </row>
    <row r="38" spans="1:19" ht="15.95" customHeight="1" x14ac:dyDescent="0.25">
      <c r="A38" s="20"/>
      <c r="B38" s="20" t="s">
        <v>48</v>
      </c>
      <c r="C38" s="20" t="s">
        <v>49</v>
      </c>
      <c r="D38" s="32">
        <v>332290</v>
      </c>
      <c r="E38" s="32">
        <v>356560.22</v>
      </c>
      <c r="F38" s="47">
        <f t="shared" si="4"/>
        <v>688850.22</v>
      </c>
      <c r="G38" s="37">
        <v>0</v>
      </c>
      <c r="H38" s="37">
        <v>0</v>
      </c>
      <c r="I38" s="47">
        <v>16629</v>
      </c>
      <c r="J38" s="47">
        <v>163537.32999999999</v>
      </c>
      <c r="K38" s="47">
        <v>9247.07</v>
      </c>
      <c r="L38" s="47">
        <v>52451</v>
      </c>
      <c r="M38" s="47">
        <v>97954.34</v>
      </c>
      <c r="N38" s="47">
        <v>15150</v>
      </c>
      <c r="O38" s="47">
        <v>61759.5</v>
      </c>
      <c r="P38" s="47">
        <v>77419.679999999993</v>
      </c>
      <c r="Q38" s="47">
        <v>157684.94</v>
      </c>
      <c r="R38" s="47">
        <f>SUM(G38:Q38)</f>
        <v>651832.86</v>
      </c>
    </row>
    <row r="39" spans="1:19" ht="15.95" customHeight="1" x14ac:dyDescent="0.25">
      <c r="A39" s="20"/>
      <c r="B39" s="20" t="s">
        <v>50</v>
      </c>
      <c r="C39" s="20" t="s">
        <v>51</v>
      </c>
      <c r="D39" s="32">
        <v>0</v>
      </c>
      <c r="E39" s="32">
        <v>145607.20000000001</v>
      </c>
      <c r="F39" s="47">
        <f t="shared" si="4"/>
        <v>145607.20000000001</v>
      </c>
      <c r="G39" s="37">
        <v>0</v>
      </c>
      <c r="H39" s="37">
        <v>0</v>
      </c>
      <c r="I39" s="37"/>
      <c r="J39" s="37"/>
      <c r="K39" s="37"/>
      <c r="L39" s="37"/>
      <c r="M39" s="37"/>
      <c r="N39" s="37"/>
      <c r="O39" s="47">
        <v>44250</v>
      </c>
      <c r="P39" s="47">
        <v>25724</v>
      </c>
      <c r="Q39" s="47">
        <v>38586</v>
      </c>
      <c r="R39" s="47">
        <f>SUM(G39:Q39)</f>
        <v>108560</v>
      </c>
    </row>
    <row r="40" spans="1:19" ht="15.95" customHeight="1" x14ac:dyDescent="0.25">
      <c r="A40" s="20"/>
      <c r="B40" s="20" t="s">
        <v>52</v>
      </c>
      <c r="C40" s="20" t="s">
        <v>53</v>
      </c>
      <c r="D40" s="32">
        <v>147000</v>
      </c>
      <c r="E40" s="32">
        <v>150215.66</v>
      </c>
      <c r="F40" s="47">
        <f>+D40+E40</f>
        <v>297215.66000000003</v>
      </c>
      <c r="G40" s="37">
        <v>0</v>
      </c>
      <c r="H40" s="37">
        <v>0</v>
      </c>
      <c r="I40" s="47">
        <v>53469.67</v>
      </c>
      <c r="J40" s="47">
        <v>8956.2000000000007</v>
      </c>
      <c r="K40" s="47"/>
      <c r="L40" s="47">
        <v>19611.599999999999</v>
      </c>
      <c r="M40" s="47"/>
      <c r="N40" s="47"/>
      <c r="O40" s="47">
        <v>58191.7</v>
      </c>
      <c r="P40" s="47">
        <v>4799.8900000000003</v>
      </c>
      <c r="Q40" s="47"/>
      <c r="R40" s="47">
        <f>SUM(G40:Q40)</f>
        <v>145029.06</v>
      </c>
    </row>
    <row r="41" spans="1:19" ht="15.95" customHeight="1" x14ac:dyDescent="0.25">
      <c r="A41" s="20"/>
      <c r="B41" s="20" t="s">
        <v>54</v>
      </c>
      <c r="C41" s="20" t="s">
        <v>55</v>
      </c>
      <c r="D41" s="32">
        <v>50000</v>
      </c>
      <c r="E41" s="32">
        <v>-50000</v>
      </c>
      <c r="F41" s="47">
        <f t="shared" si="4"/>
        <v>0</v>
      </c>
      <c r="G41" s="37">
        <v>0</v>
      </c>
      <c r="H41" s="37">
        <v>0</v>
      </c>
      <c r="I41" s="37"/>
      <c r="J41" s="37"/>
      <c r="K41" s="37"/>
      <c r="L41" s="37"/>
      <c r="M41" s="37"/>
      <c r="N41" s="37"/>
      <c r="O41" s="37"/>
      <c r="P41" s="37"/>
      <c r="Q41" s="37"/>
      <c r="R41" s="47"/>
    </row>
    <row r="42" spans="1:19" ht="15.95" customHeight="1" x14ac:dyDescent="0.25">
      <c r="A42" s="20"/>
      <c r="B42" s="20" t="s">
        <v>56</v>
      </c>
      <c r="C42" s="20" t="s">
        <v>57</v>
      </c>
      <c r="D42" s="32">
        <v>100000</v>
      </c>
      <c r="E42" s="32">
        <v>10000</v>
      </c>
      <c r="F42" s="47">
        <f>+D42+E42</f>
        <v>110000</v>
      </c>
      <c r="G42" s="37">
        <v>0</v>
      </c>
      <c r="H42" s="37">
        <v>0</v>
      </c>
      <c r="I42" s="37"/>
      <c r="J42" s="37"/>
      <c r="K42" s="37"/>
      <c r="L42" s="47">
        <v>67260</v>
      </c>
      <c r="M42" s="47"/>
      <c r="N42" s="47"/>
      <c r="O42" s="47"/>
      <c r="P42" s="47"/>
      <c r="Q42" s="47"/>
      <c r="R42" s="47">
        <f>SUM(G42:Q42)</f>
        <v>67260</v>
      </c>
    </row>
    <row r="43" spans="1:19" ht="15.95" customHeight="1" x14ac:dyDescent="0.25">
      <c r="A43" s="20"/>
      <c r="B43" s="20" t="s">
        <v>58</v>
      </c>
      <c r="C43" s="20" t="s">
        <v>59</v>
      </c>
      <c r="D43" s="7">
        <v>0</v>
      </c>
      <c r="E43" s="40"/>
      <c r="F43" s="4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/>
      <c r="O43" s="37"/>
      <c r="P43" s="37"/>
      <c r="Q43" s="37"/>
      <c r="R43" s="37"/>
      <c r="S43" s="60">
        <f>SUM(G43:R43)</f>
        <v>0</v>
      </c>
    </row>
    <row r="44" spans="1:19" ht="18" customHeight="1" x14ac:dyDescent="0.25">
      <c r="A44" s="20"/>
      <c r="B44" s="20" t="s">
        <v>60</v>
      </c>
      <c r="C44" s="20" t="s">
        <v>61</v>
      </c>
      <c r="D44" s="32">
        <v>1190000</v>
      </c>
      <c r="E44" s="32">
        <v>258650</v>
      </c>
      <c r="F44" s="47">
        <f>+D44+E44</f>
        <v>1448650</v>
      </c>
      <c r="G44" s="37">
        <v>0</v>
      </c>
      <c r="H44" s="37">
        <v>0</v>
      </c>
      <c r="I44" s="47">
        <v>297000</v>
      </c>
      <c r="J44" s="47">
        <v>297000</v>
      </c>
      <c r="K44" s="47">
        <v>297000</v>
      </c>
      <c r="L44" s="47">
        <v>297000</v>
      </c>
      <c r="M44" s="47">
        <v>99000</v>
      </c>
      <c r="N44" s="47">
        <v>99000</v>
      </c>
      <c r="O44" s="47">
        <v>100000</v>
      </c>
      <c r="P44" s="47">
        <v>317500</v>
      </c>
      <c r="Q44" s="47">
        <v>116500</v>
      </c>
      <c r="R44" s="47">
        <f>SUM(G44:Q44)</f>
        <v>1920000</v>
      </c>
    </row>
    <row r="45" spans="1:19" ht="15.95" customHeight="1" x14ac:dyDescent="0.25">
      <c r="A45" s="20"/>
      <c r="B45" s="20" t="s">
        <v>62</v>
      </c>
      <c r="C45" s="20" t="s">
        <v>63</v>
      </c>
      <c r="D45" s="32">
        <v>100000</v>
      </c>
      <c r="E45" s="32">
        <v>420694.6</v>
      </c>
      <c r="F45" s="47">
        <f>+D45+E45</f>
        <v>520694.6</v>
      </c>
      <c r="G45" s="37">
        <v>0</v>
      </c>
      <c r="H45" s="37">
        <v>0</v>
      </c>
      <c r="I45" s="47">
        <v>37435.26</v>
      </c>
      <c r="J45" s="47">
        <v>55712.52</v>
      </c>
      <c r="K45" s="47">
        <v>55801.02</v>
      </c>
      <c r="L45" s="47">
        <v>14868</v>
      </c>
      <c r="M45" s="47">
        <v>29264</v>
      </c>
      <c r="N45" s="47">
        <v>68391.460000000006</v>
      </c>
      <c r="O45" s="47">
        <v>19126.62</v>
      </c>
      <c r="P45" s="47">
        <v>117461.04</v>
      </c>
      <c r="Q45" s="47">
        <v>8737.5300000000007</v>
      </c>
      <c r="R45" s="47">
        <f>SUM(G45:Q45)</f>
        <v>406797.45</v>
      </c>
    </row>
    <row r="46" spans="1:19" ht="15.95" customHeight="1" x14ac:dyDescent="0.25">
      <c r="A46" s="20"/>
      <c r="B46" s="20"/>
      <c r="C46" s="20" t="s">
        <v>27</v>
      </c>
      <c r="D46" s="12"/>
      <c r="E46" s="12"/>
      <c r="F46" s="4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47">
        <f>SUM(G46:K46)</f>
        <v>0</v>
      </c>
    </row>
    <row r="47" spans="1:19" ht="15.95" customHeight="1" x14ac:dyDescent="0.25">
      <c r="A47" s="19">
        <v>2.6</v>
      </c>
      <c r="B47" s="67" t="s">
        <v>64</v>
      </c>
      <c r="C47" s="67" t="s">
        <v>27</v>
      </c>
      <c r="D47" s="6">
        <f>+D48+D49+D50+D51+D52+D53+D54+D55+D56</f>
        <v>1920776</v>
      </c>
      <c r="E47" s="6"/>
      <c r="F47" s="37">
        <f>+D47</f>
        <v>1920776</v>
      </c>
      <c r="G47" s="37"/>
      <c r="H47" s="37"/>
      <c r="I47" s="37"/>
      <c r="J47" s="37"/>
      <c r="K47" s="37">
        <f t="shared" ref="K47:R47" si="5">+K48+K49+K50+K51+K52+K53+K54+K55+K56</f>
        <v>30975</v>
      </c>
      <c r="L47" s="37">
        <f t="shared" si="5"/>
        <v>80093.23</v>
      </c>
      <c r="M47" s="37">
        <f t="shared" si="5"/>
        <v>130272</v>
      </c>
      <c r="N47" s="37">
        <f t="shared" si="5"/>
        <v>18194.61</v>
      </c>
      <c r="O47" s="37">
        <f t="shared" si="5"/>
        <v>472366.48</v>
      </c>
      <c r="P47" s="37">
        <f t="shared" si="5"/>
        <v>150733.70000000001</v>
      </c>
      <c r="Q47" s="37">
        <f t="shared" si="5"/>
        <v>0</v>
      </c>
      <c r="R47" s="37">
        <f t="shared" si="5"/>
        <v>882635.0199999999</v>
      </c>
    </row>
    <row r="48" spans="1:19" ht="15.95" customHeight="1" x14ac:dyDescent="0.25">
      <c r="A48" s="20"/>
      <c r="B48" s="20" t="s">
        <v>65</v>
      </c>
      <c r="C48" s="20" t="s">
        <v>66</v>
      </c>
      <c r="D48" s="32">
        <v>1620776</v>
      </c>
      <c r="E48" s="32"/>
      <c r="F48" s="47">
        <f>+D48</f>
        <v>1620776</v>
      </c>
      <c r="G48" s="37">
        <v>0</v>
      </c>
      <c r="H48" s="37">
        <v>0</v>
      </c>
      <c r="I48" s="37"/>
      <c r="J48" s="37"/>
      <c r="K48" s="37"/>
      <c r="L48" s="47">
        <v>71243.23</v>
      </c>
      <c r="M48" s="47">
        <v>130272</v>
      </c>
      <c r="N48" s="47">
        <v>18194.61</v>
      </c>
      <c r="O48" s="47">
        <v>265028</v>
      </c>
      <c r="P48" s="47">
        <v>113233.7</v>
      </c>
      <c r="Q48" s="47"/>
      <c r="R48" s="47">
        <f>SUM(G48:Q48)</f>
        <v>597971.53999999992</v>
      </c>
    </row>
    <row r="49" spans="1:18" ht="15.95" customHeight="1" x14ac:dyDescent="0.25">
      <c r="A49" s="20"/>
      <c r="B49" s="20" t="s">
        <v>67</v>
      </c>
      <c r="C49" s="20" t="s">
        <v>68</v>
      </c>
      <c r="D49" s="32">
        <v>0</v>
      </c>
      <c r="E49" s="32"/>
      <c r="F49" s="47">
        <v>0</v>
      </c>
      <c r="G49" s="37">
        <v>0</v>
      </c>
      <c r="H49" s="37">
        <v>0</v>
      </c>
      <c r="I49" s="37"/>
      <c r="J49" s="37"/>
      <c r="K49" s="37"/>
      <c r="L49" s="37"/>
      <c r="M49" s="37"/>
      <c r="N49" s="37"/>
      <c r="O49" s="47">
        <v>67614</v>
      </c>
      <c r="P49" s="47"/>
      <c r="Q49" s="47"/>
      <c r="R49" s="47">
        <f>SUM(I49:Q49)</f>
        <v>67614</v>
      </c>
    </row>
    <row r="50" spans="1:18" ht="15.95" customHeight="1" x14ac:dyDescent="0.25">
      <c r="A50" s="20"/>
      <c r="B50" s="20" t="s">
        <v>69</v>
      </c>
      <c r="C50" s="20" t="s">
        <v>70</v>
      </c>
      <c r="D50" s="32">
        <v>0</v>
      </c>
      <c r="E50" s="32"/>
      <c r="F50" s="47">
        <v>0</v>
      </c>
      <c r="G50" s="37">
        <v>0</v>
      </c>
      <c r="H50" s="37">
        <v>0</v>
      </c>
      <c r="I50" s="37"/>
      <c r="J50" s="37"/>
      <c r="K50" s="37"/>
      <c r="L50" s="37"/>
      <c r="M50" s="37"/>
      <c r="N50" s="37"/>
      <c r="O50" s="37"/>
      <c r="P50" s="37"/>
      <c r="Q50" s="37"/>
      <c r="R50" s="47"/>
    </row>
    <row r="51" spans="1:18" ht="28.5" x14ac:dyDescent="0.25">
      <c r="A51" s="20"/>
      <c r="B51" s="20" t="s">
        <v>71</v>
      </c>
      <c r="C51" s="20" t="s">
        <v>72</v>
      </c>
      <c r="D51" s="32">
        <v>0</v>
      </c>
      <c r="E51" s="32"/>
      <c r="F51" s="47">
        <v>0</v>
      </c>
      <c r="G51" s="37">
        <v>0</v>
      </c>
      <c r="H51" s="37">
        <v>0</v>
      </c>
      <c r="I51" s="37"/>
      <c r="J51" s="37"/>
      <c r="K51" s="37"/>
      <c r="L51" s="47">
        <v>8850</v>
      </c>
      <c r="M51" s="47"/>
      <c r="N51" s="47"/>
      <c r="O51" s="47"/>
      <c r="P51" s="47"/>
      <c r="Q51" s="47"/>
      <c r="R51" s="47">
        <f>SUM(I51:Q51)</f>
        <v>8850</v>
      </c>
    </row>
    <row r="52" spans="1:18" ht="15.95" customHeight="1" x14ac:dyDescent="0.25">
      <c r="A52" s="20"/>
      <c r="B52" s="20" t="s">
        <v>73</v>
      </c>
      <c r="C52" s="20" t="s">
        <v>74</v>
      </c>
      <c r="D52" s="32">
        <v>300000</v>
      </c>
      <c r="E52" s="32"/>
      <c r="F52" s="47">
        <f>+D52</f>
        <v>300000</v>
      </c>
      <c r="G52" s="37">
        <v>0</v>
      </c>
      <c r="H52" s="37">
        <v>0</v>
      </c>
      <c r="I52" s="37"/>
      <c r="J52" s="37"/>
      <c r="K52" s="47">
        <v>30975</v>
      </c>
      <c r="L52" s="47"/>
      <c r="M52" s="47"/>
      <c r="N52" s="47"/>
      <c r="O52" s="47">
        <v>139724.48000000001</v>
      </c>
      <c r="P52" s="47">
        <v>37500</v>
      </c>
      <c r="Q52" s="47"/>
      <c r="R52" s="47">
        <f>SUM(I52:Q52)</f>
        <v>208199.48</v>
      </c>
    </row>
    <row r="53" spans="1:18" ht="15.95" customHeight="1" x14ac:dyDescent="0.25">
      <c r="A53" s="20"/>
      <c r="B53" s="20" t="s">
        <v>75</v>
      </c>
      <c r="C53" s="20" t="s">
        <v>76</v>
      </c>
      <c r="D53" s="32"/>
      <c r="E53" s="32"/>
      <c r="F53" s="47">
        <v>0</v>
      </c>
      <c r="G53" s="37">
        <v>0</v>
      </c>
      <c r="H53" s="37">
        <v>0</v>
      </c>
      <c r="I53" s="37"/>
      <c r="J53" s="37"/>
      <c r="K53" s="37"/>
      <c r="L53" s="37"/>
      <c r="M53" s="37"/>
      <c r="N53" s="37"/>
      <c r="O53" s="37"/>
      <c r="P53" s="37"/>
      <c r="Q53" s="37"/>
      <c r="R53" s="47">
        <f>SUM(G53:K53)</f>
        <v>0</v>
      </c>
    </row>
    <row r="54" spans="1:18" ht="15.95" customHeight="1" x14ac:dyDescent="0.25">
      <c r="A54" s="20"/>
      <c r="B54" s="20" t="s">
        <v>77</v>
      </c>
      <c r="C54" s="20" t="s">
        <v>78</v>
      </c>
      <c r="D54" s="32"/>
      <c r="E54" s="32"/>
      <c r="F54" s="47">
        <v>0</v>
      </c>
      <c r="G54" s="37">
        <v>0</v>
      </c>
      <c r="H54" s="37">
        <v>0</v>
      </c>
      <c r="I54" s="37"/>
      <c r="J54" s="37"/>
      <c r="K54" s="37"/>
      <c r="L54" s="37"/>
      <c r="M54" s="37"/>
      <c r="N54" s="37"/>
      <c r="O54" s="37"/>
      <c r="P54" s="37"/>
      <c r="Q54" s="37"/>
      <c r="R54" s="47">
        <f>SUM(G54:K54)</f>
        <v>0</v>
      </c>
    </row>
    <row r="55" spans="1:18" ht="15.95" customHeight="1" x14ac:dyDescent="0.25">
      <c r="A55" s="20"/>
      <c r="B55" s="20" t="s">
        <v>79</v>
      </c>
      <c r="C55" s="20" t="s">
        <v>80</v>
      </c>
      <c r="D55" s="32"/>
      <c r="E55" s="32"/>
      <c r="F55" s="47">
        <v>0</v>
      </c>
      <c r="G55" s="37">
        <v>0</v>
      </c>
      <c r="H55" s="37">
        <v>0</v>
      </c>
      <c r="I55" s="37"/>
      <c r="J55" s="37"/>
      <c r="K55" s="37"/>
      <c r="L55" s="37"/>
      <c r="M55" s="37"/>
      <c r="N55" s="37"/>
      <c r="O55" s="37"/>
      <c r="P55" s="37"/>
      <c r="Q55" s="37"/>
      <c r="R55" s="47">
        <f>SUM(G55:K55)</f>
        <v>0</v>
      </c>
    </row>
    <row r="56" spans="1:18" ht="27.95" customHeight="1" x14ac:dyDescent="0.25">
      <c r="A56" s="20"/>
      <c r="B56" s="20" t="s">
        <v>81</v>
      </c>
      <c r="C56" s="20" t="s">
        <v>82</v>
      </c>
      <c r="D56" s="32"/>
      <c r="E56" s="32"/>
      <c r="F56" s="47">
        <v>0</v>
      </c>
      <c r="G56" s="37">
        <v>0</v>
      </c>
      <c r="H56" s="37">
        <v>0</v>
      </c>
      <c r="I56" s="37"/>
      <c r="J56" s="37"/>
      <c r="K56" s="37"/>
      <c r="L56" s="37"/>
      <c r="M56" s="37"/>
      <c r="N56" s="37"/>
      <c r="O56" s="37"/>
      <c r="P56" s="37"/>
      <c r="Q56" s="37"/>
      <c r="R56" s="47"/>
    </row>
    <row r="57" spans="1:18" ht="24" customHeight="1" x14ac:dyDescent="0.25">
      <c r="A57" s="78" t="s">
        <v>83</v>
      </c>
      <c r="B57" s="79"/>
      <c r="C57" s="79"/>
      <c r="D57" s="18">
        <f>+D19+D26+D37+D47</f>
        <v>58074067</v>
      </c>
      <c r="E57" s="18">
        <f>+E19+E26+E37+E47</f>
        <v>6536876.3399999999</v>
      </c>
      <c r="F57" s="18">
        <f>+F19+F26+F37+F47</f>
        <v>64610943.339999996</v>
      </c>
      <c r="G57" s="18">
        <f>+G19+G26+G37+G48</f>
        <v>2584149.3199999998</v>
      </c>
      <c r="H57" s="18">
        <f>+H19+H26</f>
        <v>5228496.5199999996</v>
      </c>
      <c r="I57" s="18">
        <f>+I19+I26+I37</f>
        <v>4596082.51</v>
      </c>
      <c r="J57" s="18">
        <f>+J19+J26+J37</f>
        <v>6302324.3799999999</v>
      </c>
      <c r="K57" s="18">
        <f t="shared" ref="K57:O57" si="6">+K19+K26+K37+K47</f>
        <v>5377880.2700000005</v>
      </c>
      <c r="L57" s="18">
        <f t="shared" si="6"/>
        <v>4684340.87</v>
      </c>
      <c r="M57" s="18">
        <f t="shared" si="6"/>
        <v>4314374.1099999994</v>
      </c>
      <c r="N57" s="18">
        <f t="shared" si="6"/>
        <v>4485345.0200000005</v>
      </c>
      <c r="O57" s="18">
        <f t="shared" si="6"/>
        <v>5251846.290000001</v>
      </c>
      <c r="P57" s="18">
        <f>+P19+P26+P37+P47</f>
        <v>5438451.21</v>
      </c>
      <c r="Q57" s="18">
        <f>+Q19+Q26+Q37</f>
        <v>7688464.6399999997</v>
      </c>
      <c r="R57" s="18">
        <f>SUM(G57:Q57)</f>
        <v>55951755.140000001</v>
      </c>
    </row>
    <row r="58" spans="1:18" ht="15.95" customHeight="1" x14ac:dyDescent="0.25">
      <c r="A58" s="19"/>
      <c r="B58" s="19"/>
      <c r="C58" s="19"/>
      <c r="D58" s="14"/>
      <c r="E58" s="14"/>
      <c r="F58" s="5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54"/>
    </row>
    <row r="59" spans="1:18" ht="15.95" customHeight="1" x14ac:dyDescent="0.25">
      <c r="A59" s="19">
        <v>4</v>
      </c>
      <c r="B59" s="67" t="s">
        <v>84</v>
      </c>
      <c r="C59" s="67"/>
      <c r="D59" s="9"/>
      <c r="E59" s="41"/>
      <c r="F59" s="5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55"/>
    </row>
    <row r="60" spans="1:18" ht="15.95" customHeight="1" x14ac:dyDescent="0.25">
      <c r="A60" s="19"/>
      <c r="B60" s="19"/>
      <c r="C60" s="19"/>
      <c r="D60" s="9"/>
      <c r="E60" s="41"/>
      <c r="F60" s="5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55"/>
    </row>
    <row r="61" spans="1:18" ht="15.95" customHeight="1" x14ac:dyDescent="0.25">
      <c r="A61" s="19">
        <v>4.0999999999999996</v>
      </c>
      <c r="B61" s="67" t="s">
        <v>85</v>
      </c>
      <c r="C61" s="67"/>
      <c r="D61" s="13">
        <f>+D62+D63</f>
        <v>0</v>
      </c>
      <c r="E61" s="42"/>
      <c r="F61" s="13">
        <f t="shared" ref="F61:R61" si="7">+F62+F63</f>
        <v>0</v>
      </c>
      <c r="G61" s="13">
        <f t="shared" si="7"/>
        <v>0</v>
      </c>
      <c r="H61" s="13">
        <f t="shared" si="7"/>
        <v>0</v>
      </c>
      <c r="I61" s="13"/>
      <c r="J61" s="13"/>
      <c r="K61" s="13"/>
      <c r="L61" s="13"/>
      <c r="M61" s="13"/>
      <c r="N61" s="13"/>
      <c r="O61" s="13"/>
      <c r="P61" s="13"/>
      <c r="Q61" s="13"/>
      <c r="R61" s="13">
        <f t="shared" si="7"/>
        <v>0</v>
      </c>
    </row>
    <row r="62" spans="1:18" ht="15.95" customHeight="1" x14ac:dyDescent="0.25">
      <c r="A62" s="20"/>
      <c r="B62" s="20" t="s">
        <v>86</v>
      </c>
      <c r="C62" s="20" t="s">
        <v>87</v>
      </c>
      <c r="D62" s="13">
        <v>0</v>
      </c>
      <c r="E62" s="42"/>
      <c r="F62" s="13">
        <v>0</v>
      </c>
      <c r="G62" s="29">
        <v>0</v>
      </c>
      <c r="H62" s="29">
        <v>0</v>
      </c>
      <c r="I62" s="29"/>
      <c r="J62" s="29"/>
      <c r="K62" s="29"/>
      <c r="L62" s="29"/>
      <c r="M62" s="29"/>
      <c r="N62" s="29"/>
      <c r="O62" s="29"/>
      <c r="P62" s="29"/>
      <c r="Q62" s="29"/>
      <c r="R62" s="29">
        <v>0</v>
      </c>
    </row>
    <row r="63" spans="1:18" ht="15.95" customHeight="1" x14ac:dyDescent="0.25">
      <c r="A63" s="20"/>
      <c r="B63" s="20" t="s">
        <v>88</v>
      </c>
      <c r="C63" s="20" t="s">
        <v>89</v>
      </c>
      <c r="D63" s="13">
        <v>0</v>
      </c>
      <c r="E63" s="42"/>
      <c r="F63" s="13">
        <v>0</v>
      </c>
      <c r="G63" s="29">
        <v>0</v>
      </c>
      <c r="H63" s="29">
        <v>0</v>
      </c>
      <c r="I63" s="29"/>
      <c r="J63" s="29"/>
      <c r="K63" s="29"/>
      <c r="L63" s="29"/>
      <c r="M63" s="29"/>
      <c r="N63" s="29"/>
      <c r="O63" s="29"/>
      <c r="P63" s="29"/>
      <c r="Q63" s="29"/>
      <c r="R63" s="29">
        <v>0</v>
      </c>
    </row>
    <row r="64" spans="1:18" ht="15.95" customHeight="1" x14ac:dyDescent="0.25">
      <c r="A64" s="20"/>
      <c r="B64" s="20"/>
      <c r="C64" s="20" t="s">
        <v>27</v>
      </c>
      <c r="D64" s="13"/>
      <c r="E64" s="42"/>
      <c r="F64" s="13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18" ht="15.95" customHeight="1" x14ac:dyDescent="0.25">
      <c r="A65" s="19">
        <v>4.2</v>
      </c>
      <c r="B65" s="67" t="s">
        <v>90</v>
      </c>
      <c r="C65" s="67" t="s">
        <v>27</v>
      </c>
      <c r="D65" s="13">
        <f>+D66+D67</f>
        <v>0</v>
      </c>
      <c r="E65" s="42"/>
      <c r="F65" s="13">
        <f t="shared" ref="F65" si="8">+F66+F67</f>
        <v>0</v>
      </c>
      <c r="G65" s="13">
        <f t="shared" ref="G65" si="9">+G66+G67</f>
        <v>0</v>
      </c>
      <c r="H65" s="13">
        <f t="shared" ref="H65" si="10">+H66+H67</f>
        <v>0</v>
      </c>
      <c r="I65" s="13"/>
      <c r="J65" s="13"/>
      <c r="K65" s="13"/>
      <c r="L65" s="13"/>
      <c r="M65" s="13"/>
      <c r="N65" s="13"/>
      <c r="O65" s="13"/>
      <c r="P65" s="13"/>
      <c r="Q65" s="13"/>
      <c r="R65" s="13">
        <f t="shared" ref="R65" si="11">+R66+R67</f>
        <v>0</v>
      </c>
    </row>
    <row r="66" spans="1:18" ht="15.95" customHeight="1" x14ac:dyDescent="0.25">
      <c r="A66" s="20"/>
      <c r="B66" s="20" t="s">
        <v>91</v>
      </c>
      <c r="C66" s="20" t="s">
        <v>92</v>
      </c>
      <c r="D66" s="13">
        <v>0</v>
      </c>
      <c r="E66" s="42"/>
      <c r="F66" s="13">
        <v>0</v>
      </c>
      <c r="G66" s="29">
        <v>0</v>
      </c>
      <c r="H66" s="29">
        <v>0</v>
      </c>
      <c r="I66" s="29"/>
      <c r="J66" s="29"/>
      <c r="K66" s="29"/>
      <c r="L66" s="29"/>
      <c r="M66" s="29"/>
      <c r="N66" s="29"/>
      <c r="O66" s="29"/>
      <c r="P66" s="29"/>
      <c r="Q66" s="29"/>
      <c r="R66" s="29">
        <v>0</v>
      </c>
    </row>
    <row r="67" spans="1:18" ht="15.95" customHeight="1" x14ac:dyDescent="0.25">
      <c r="A67" s="20"/>
      <c r="B67" s="20" t="s">
        <v>93</v>
      </c>
      <c r="C67" s="20" t="s">
        <v>94</v>
      </c>
      <c r="D67" s="13">
        <v>0</v>
      </c>
      <c r="E67" s="42"/>
      <c r="F67" s="13">
        <v>0</v>
      </c>
      <c r="G67" s="29">
        <v>0</v>
      </c>
      <c r="H67" s="29">
        <v>0</v>
      </c>
      <c r="I67" s="29"/>
      <c r="J67" s="29"/>
      <c r="K67" s="29"/>
      <c r="L67" s="29"/>
      <c r="M67" s="29"/>
      <c r="N67" s="29"/>
      <c r="O67" s="29"/>
      <c r="P67" s="29"/>
      <c r="Q67" s="29"/>
      <c r="R67" s="29">
        <v>0</v>
      </c>
    </row>
    <row r="68" spans="1:18" ht="15.95" customHeight="1" x14ac:dyDescent="0.25">
      <c r="A68" s="20"/>
      <c r="B68" s="20"/>
      <c r="C68" s="20" t="s">
        <v>27</v>
      </c>
      <c r="D68" s="13"/>
      <c r="E68" s="42"/>
      <c r="F68" s="13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  <row r="69" spans="1:18" ht="15.95" customHeight="1" x14ac:dyDescent="0.25">
      <c r="A69" s="19">
        <v>4.3</v>
      </c>
      <c r="B69" s="67" t="s">
        <v>95</v>
      </c>
      <c r="C69" s="67" t="s">
        <v>27</v>
      </c>
      <c r="D69" s="13">
        <f>+D70</f>
        <v>0</v>
      </c>
      <c r="E69" s="42"/>
      <c r="F69" s="13">
        <f t="shared" ref="F69:R69" si="12">+F70</f>
        <v>0</v>
      </c>
      <c r="G69" s="13">
        <f t="shared" si="12"/>
        <v>0</v>
      </c>
      <c r="H69" s="13">
        <f t="shared" si="12"/>
        <v>0</v>
      </c>
      <c r="I69" s="13"/>
      <c r="J69" s="13"/>
      <c r="K69" s="13"/>
      <c r="L69" s="13"/>
      <c r="M69" s="13"/>
      <c r="N69" s="13"/>
      <c r="O69" s="13"/>
      <c r="P69" s="13"/>
      <c r="Q69" s="13"/>
      <c r="R69" s="13">
        <f t="shared" si="12"/>
        <v>0</v>
      </c>
    </row>
    <row r="70" spans="1:18" ht="15.95" customHeight="1" x14ac:dyDescent="0.25">
      <c r="A70" s="20"/>
      <c r="B70" s="20" t="s">
        <v>96</v>
      </c>
      <c r="C70" s="20" t="s">
        <v>97</v>
      </c>
      <c r="D70" s="13">
        <v>0</v>
      </c>
      <c r="E70" s="42"/>
      <c r="F70" s="13">
        <v>0</v>
      </c>
      <c r="G70" s="29">
        <v>0</v>
      </c>
      <c r="H70" s="29">
        <v>0</v>
      </c>
      <c r="I70" s="29"/>
      <c r="J70" s="29"/>
      <c r="K70" s="29"/>
      <c r="L70" s="29"/>
      <c r="M70" s="29"/>
      <c r="N70" s="29"/>
      <c r="O70" s="29"/>
      <c r="P70" s="29"/>
      <c r="Q70" s="29"/>
      <c r="R70" s="29">
        <v>0</v>
      </c>
    </row>
    <row r="71" spans="1:18" ht="24" customHeight="1" x14ac:dyDescent="0.25">
      <c r="A71" s="78" t="s">
        <v>98</v>
      </c>
      <c r="B71" s="79"/>
      <c r="C71" s="79"/>
      <c r="D71" s="35">
        <f>D19+D26+D37+D47</f>
        <v>58074067</v>
      </c>
      <c r="E71" s="43">
        <f>+E57</f>
        <v>6536876.3399999999</v>
      </c>
      <c r="F71" s="35">
        <f>+F57</f>
        <v>64610943.339999996</v>
      </c>
      <c r="G71" s="35">
        <f t="shared" ref="G71:J71" si="13">+G57</f>
        <v>2584149.3199999998</v>
      </c>
      <c r="H71" s="35">
        <f t="shared" si="13"/>
        <v>5228496.5199999996</v>
      </c>
      <c r="I71" s="35">
        <f>+I57</f>
        <v>4596082.51</v>
      </c>
      <c r="J71" s="35">
        <f t="shared" si="13"/>
        <v>6302324.3799999999</v>
      </c>
      <c r="K71" s="35">
        <f>+K57</f>
        <v>5377880.2700000005</v>
      </c>
      <c r="L71" s="35">
        <f>+L57</f>
        <v>4684340.87</v>
      </c>
      <c r="M71" s="35">
        <f t="shared" ref="M71:P71" si="14">+M57</f>
        <v>4314374.1099999994</v>
      </c>
      <c r="N71" s="35">
        <f t="shared" si="14"/>
        <v>4485345.0200000005</v>
      </c>
      <c r="O71" s="35">
        <f t="shared" si="14"/>
        <v>5251846.290000001</v>
      </c>
      <c r="P71" s="35">
        <f t="shared" si="14"/>
        <v>5438451.21</v>
      </c>
      <c r="Q71" s="35">
        <f>+Q57</f>
        <v>7688464.6399999997</v>
      </c>
      <c r="R71" s="35">
        <f>SUM(G71:Q71)</f>
        <v>55951755.140000001</v>
      </c>
    </row>
    <row r="72" spans="1:18" ht="15.95" customHeight="1" x14ac:dyDescent="0.25">
      <c r="A72" s="21" t="s">
        <v>99</v>
      </c>
      <c r="B72" s="21"/>
      <c r="C72" s="21"/>
      <c r="D72" s="5"/>
      <c r="E72" s="4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15.95" customHeight="1" x14ac:dyDescent="0.25">
      <c r="A73" s="68" t="s">
        <v>112</v>
      </c>
      <c r="B73" s="68"/>
      <c r="C73" s="21"/>
      <c r="D73" s="5"/>
      <c r="E73" s="4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15.95" customHeight="1" x14ac:dyDescent="0.25">
      <c r="A74" s="70" t="s">
        <v>113</v>
      </c>
      <c r="B74" s="70"/>
      <c r="C74" s="21"/>
      <c r="D74" s="5"/>
      <c r="E74" s="4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15.95" customHeight="1" x14ac:dyDescent="0.25">
      <c r="A75" s="21"/>
      <c r="B75" s="21"/>
      <c r="C75" s="21"/>
      <c r="D75" s="5"/>
      <c r="E75" s="4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15.95" customHeight="1" x14ac:dyDescent="0.25">
      <c r="A76" s="22" t="s">
        <v>100</v>
      </c>
      <c r="B76" s="22"/>
      <c r="C76" s="22"/>
      <c r="D76" s="5"/>
      <c r="E76" s="4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15.95" customHeight="1" x14ac:dyDescent="0.25">
      <c r="A77" s="23" t="s">
        <v>101</v>
      </c>
      <c r="B77" s="23"/>
      <c r="C77" s="23"/>
      <c r="D77" s="5"/>
      <c r="E77" s="4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15.95" customHeight="1" x14ac:dyDescent="0.25">
      <c r="A78" s="23" t="s">
        <v>102</v>
      </c>
      <c r="B78" s="23"/>
      <c r="C78" s="23"/>
      <c r="D78" s="5"/>
      <c r="E78" s="4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15.95" customHeight="1" x14ac:dyDescent="0.25">
      <c r="A79" s="23" t="s">
        <v>103</v>
      </c>
      <c r="B79" s="23"/>
      <c r="C79" s="23"/>
      <c r="D79" s="5"/>
      <c r="E79" s="4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15.95" customHeight="1" x14ac:dyDescent="0.25">
      <c r="A80" s="23" t="s">
        <v>104</v>
      </c>
      <c r="B80" s="23"/>
      <c r="C80" s="23"/>
      <c r="D80" s="5"/>
      <c r="E80" s="4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15.95" customHeight="1" x14ac:dyDescent="0.25">
      <c r="A81" s="23" t="s">
        <v>105</v>
      </c>
      <c r="B81" s="23"/>
      <c r="C81" s="23"/>
      <c r="D81" s="5"/>
      <c r="E81" s="40"/>
      <c r="F81" s="5"/>
      <c r="G81" s="5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56"/>
    </row>
    <row r="82" spans="1:18" ht="15.95" customHeight="1" x14ac:dyDescent="0.25">
      <c r="A82" s="23" t="s">
        <v>106</v>
      </c>
      <c r="B82" s="23"/>
      <c r="C82" s="23"/>
      <c r="D82" s="5"/>
      <c r="E82" s="40"/>
      <c r="F82" s="5"/>
      <c r="G82" s="5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</row>
    <row r="83" spans="1:18" ht="15.95" customHeight="1" x14ac:dyDescent="0.25">
      <c r="A83" s="23"/>
      <c r="B83" s="23"/>
      <c r="C83" s="23"/>
      <c r="D83" s="5"/>
      <c r="E83" s="40"/>
      <c r="F83" s="5"/>
      <c r="G83" s="5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</row>
    <row r="84" spans="1:18" ht="15.75" customHeight="1" x14ac:dyDescent="0.25">
      <c r="A84" s="4"/>
      <c r="B84" s="4"/>
      <c r="C84" s="62"/>
      <c r="D84" s="71" t="s">
        <v>107</v>
      </c>
      <c r="E84" s="71"/>
      <c r="F84" s="71"/>
      <c r="G84" s="69" t="s">
        <v>108</v>
      </c>
      <c r="H84" s="69"/>
      <c r="I84" s="69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25">
      <c r="A85" s="4"/>
      <c r="B85" s="36"/>
      <c r="D85" s="72" t="s">
        <v>109</v>
      </c>
      <c r="E85" s="72"/>
      <c r="F85" s="72"/>
      <c r="G85" s="70" t="s">
        <v>110</v>
      </c>
      <c r="H85" s="70"/>
      <c r="I85" s="70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25">
      <c r="A86" s="4"/>
      <c r="B86" s="58"/>
      <c r="C86" s="59"/>
      <c r="D86" s="4"/>
      <c r="E86" s="4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25">
      <c r="A87" s="4" t="s">
        <v>111</v>
      </c>
      <c r="B87" s="4"/>
      <c r="C87" s="4"/>
      <c r="D87" s="4"/>
      <c r="E87" s="4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x14ac:dyDescent="0.25">
      <c r="F88" s="3"/>
      <c r="G88" s="2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56"/>
    </row>
    <row r="89" spans="1:18" x14ac:dyDescent="0.25">
      <c r="A89" s="3"/>
      <c r="B89" s="3"/>
      <c r="C89" s="3"/>
      <c r="D89" s="3"/>
      <c r="E89" s="45"/>
    </row>
    <row r="90" spans="1:18" x14ac:dyDescent="0.25">
      <c r="A90" s="2"/>
      <c r="B90" s="2"/>
      <c r="C90" s="2"/>
      <c r="D90" s="2"/>
      <c r="E90" s="46"/>
    </row>
  </sheetData>
  <mergeCells count="26">
    <mergeCell ref="A11:R11"/>
    <mergeCell ref="G85:I85"/>
    <mergeCell ref="D84:F84"/>
    <mergeCell ref="D85:F85"/>
    <mergeCell ref="A74:B74"/>
    <mergeCell ref="H82:R82"/>
    <mergeCell ref="D14:D15"/>
    <mergeCell ref="F14:F15"/>
    <mergeCell ref="R14:R15"/>
    <mergeCell ref="A71:C71"/>
    <mergeCell ref="B59:C59"/>
    <mergeCell ref="B61:C61"/>
    <mergeCell ref="B65:C65"/>
    <mergeCell ref="B69:C69"/>
    <mergeCell ref="A14:C15"/>
    <mergeCell ref="A57:C57"/>
    <mergeCell ref="E14:E15"/>
    <mergeCell ref="B37:C37"/>
    <mergeCell ref="A73:B73"/>
    <mergeCell ref="G84:I84"/>
    <mergeCell ref="B47:C47"/>
    <mergeCell ref="B17:C17"/>
    <mergeCell ref="B19:C19"/>
    <mergeCell ref="B26:C26"/>
    <mergeCell ref="G13:R13"/>
    <mergeCell ref="E12:M12"/>
  </mergeCells>
  <printOptions horizontalCentered="1"/>
  <pageMargins left="0.39370078740157483" right="0" top="0.19685039370078741" bottom="0.39370078740157483" header="0.31496062992125984" footer="0.31496062992125984"/>
  <pageSetup scale="38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Carmen Leyda  Pascual</cp:lastModifiedBy>
  <cp:revision/>
  <cp:lastPrinted>2023-12-11T17:18:21Z</cp:lastPrinted>
  <dcterms:created xsi:type="dcterms:W3CDTF">2018-04-17T18:57:16Z</dcterms:created>
  <dcterms:modified xsi:type="dcterms:W3CDTF">2023-12-11T17:19:09Z</dcterms:modified>
  <cp:category/>
  <cp:contentStatus/>
</cp:coreProperties>
</file>