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58" documentId="8_{31AF27A8-1333-40A4-B45B-4D4C89C3C5F7}" xr6:coauthVersionLast="47" xr6:coauthVersionMax="47" xr10:uidLastSave="{DC92C051-6063-4FCF-8BA6-658DB0D760DE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'!$A:$E,'Plantilla Ejecución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3" l="1"/>
  <c r="R13" i="3"/>
  <c r="R12" i="3"/>
  <c r="R11" i="3" s="1"/>
  <c r="E11" i="3"/>
  <c r="E15" i="3"/>
  <c r="Q11" i="3"/>
  <c r="P11" i="3"/>
  <c r="P39" i="3" s="1"/>
  <c r="Q34" i="3"/>
  <c r="P34" i="3"/>
  <c r="O34" i="3"/>
  <c r="N34" i="3"/>
  <c r="M34" i="3"/>
  <c r="L11" i="3"/>
  <c r="L34" i="3"/>
  <c r="K34" i="3"/>
  <c r="J34" i="3"/>
  <c r="K11" i="3"/>
  <c r="J11" i="3"/>
  <c r="I11" i="3"/>
  <c r="H11" i="3"/>
  <c r="G11" i="3"/>
  <c r="F11" i="3"/>
  <c r="D34" i="3"/>
  <c r="D11" i="3"/>
  <c r="R38" i="3"/>
  <c r="R37" i="3"/>
  <c r="R36" i="3"/>
  <c r="R35" i="3"/>
  <c r="R33" i="3"/>
  <c r="R32" i="3"/>
  <c r="R31" i="3"/>
  <c r="R30" i="3"/>
  <c r="R28" i="3"/>
  <c r="R27" i="3"/>
  <c r="R26" i="3"/>
  <c r="R16" i="3"/>
  <c r="R17" i="3"/>
  <c r="R18" i="3"/>
  <c r="R19" i="3"/>
  <c r="R20" i="3"/>
  <c r="R21" i="3"/>
  <c r="R22" i="3"/>
  <c r="R23" i="3"/>
  <c r="R24" i="3"/>
  <c r="Q25" i="3"/>
  <c r="Q15" i="3"/>
  <c r="P15" i="3"/>
  <c r="P25" i="3"/>
  <c r="O11" i="3"/>
  <c r="O25" i="3"/>
  <c r="O15" i="3"/>
  <c r="O39" i="3" l="1"/>
  <c r="R34" i="3"/>
  <c r="R15" i="3"/>
  <c r="Q39" i="3"/>
  <c r="R25" i="3"/>
  <c r="Q10" i="3"/>
  <c r="P10" i="3"/>
  <c r="O10" i="3"/>
  <c r="N25" i="3"/>
  <c r="N15" i="3"/>
  <c r="N11" i="3"/>
  <c r="M25" i="3"/>
  <c r="M15" i="3"/>
  <c r="M11" i="3"/>
  <c r="L25" i="3"/>
  <c r="L15" i="3"/>
  <c r="L39" i="3" s="1"/>
  <c r="K25" i="3"/>
  <c r="K15" i="3"/>
  <c r="K39" i="3" s="1"/>
  <c r="J25" i="3"/>
  <c r="J10" i="3" s="1"/>
  <c r="J15" i="3"/>
  <c r="I25" i="3"/>
  <c r="I15" i="3"/>
  <c r="I39" i="3" s="1"/>
  <c r="H25" i="3"/>
  <c r="H15" i="3"/>
  <c r="H39" i="3" s="1"/>
  <c r="F15" i="3"/>
  <c r="F39" i="3" s="1"/>
  <c r="J39" i="3" l="1"/>
  <c r="N39" i="3"/>
  <c r="R39" i="3"/>
  <c r="M39" i="3"/>
  <c r="H10" i="3"/>
  <c r="I10" i="3"/>
  <c r="N10" i="3"/>
  <c r="M10" i="3" l="1"/>
  <c r="D25" i="3"/>
  <c r="E25" i="3"/>
  <c r="K10" i="3" l="1"/>
  <c r="E10" i="3"/>
  <c r="E39" i="3" s="1"/>
  <c r="G15" i="3"/>
  <c r="G39" i="3" s="1"/>
  <c r="G10" i="3" l="1"/>
  <c r="L10" i="3"/>
  <c r="F10" i="3" l="1"/>
  <c r="R10" i="3" s="1"/>
  <c r="D15" i="3" l="1"/>
  <c r="D39" i="3" l="1"/>
  <c r="D10" i="3"/>
</calcChain>
</file>

<file path=xl/sharedStrings.xml><?xml version="1.0" encoding="utf-8"?>
<sst xmlns="http://schemas.openxmlformats.org/spreadsheetml/2006/main" count="93" uniqueCount="93">
  <si>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</si>
  <si>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</si>
  <si>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</si>
  <si>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</si>
  <si>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</si>
  <si>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</si>
  <si>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</si>
  <si>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</si>
  <si>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Aprobado</t>
  </si>
  <si>
    <t>GASTOS</t>
  </si>
  <si>
    <t>REMUNERACIONES Y CONTRIBUCIONES</t>
  </si>
  <si>
    <t>2.1.1</t>
  </si>
  <si>
    <t>Remuneraciones</t>
  </si>
  <si>
    <t>2.1.2</t>
  </si>
  <si>
    <t>Sobresueldos</t>
  </si>
  <si>
    <t>2.1.5</t>
  </si>
  <si>
    <t>Contribuciones seguridad social</t>
  </si>
  <si>
    <t/>
  </si>
  <si>
    <t>CONTRATACIÓN DE SERVICIOS</t>
  </si>
  <si>
    <t>2.2.1</t>
  </si>
  <si>
    <t>Servicios básicos</t>
  </si>
  <si>
    <t>2.2.2</t>
  </si>
  <si>
    <t>Publicidad, impresión,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</si>
  <si>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</si>
  <si>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</si>
  <si>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</si>
  <si>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</si>
  <si>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</si>
  <si>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</si>
  <si>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</si>
  <si>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</si>
  <si>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</si>
  <si>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</si>
  <si>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</si>
  <si>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</si>
  <si>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</si>
  <si>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</si>
  <si>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</si>
  <si>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</si>
  <si>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</si>
  <si>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</si>
  <si>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</si>
  <si>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</si>
  <si>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</si>
  <si>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</si>
  <si>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</si>
  <si>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</si>
  <si>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</si>
  <si>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</si>
  <si>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</si>
  <si>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</si>
  <si>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</si>
  <si>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</si>
  <si>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</si>
  <si>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</si>
  <si>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</si>
  <si>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</si>
  <si>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>2.6.2</t>
  </si>
  <si>
    <t>Mobiliario y equipo educacional y recreativo</t>
  </si>
  <si>
    <t>2.6.4</t>
  </si>
  <si>
    <t>Vehículos y equipo de transporte, tracción y elevación</t>
  </si>
  <si>
    <t>2.6.5</t>
  </si>
  <si>
    <t>Maquinaria, otros equipos y herramientas</t>
  </si>
  <si>
    <t>Fuente: [SIGEF]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</si>
  <si>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</si>
  <si>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</si>
  <si>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</si>
  <si>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</si>
  <si>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</si>
  <si>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</si>
  <si>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</si>
  <si>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LICDA. CARMEN L. PASCUAL</t>
  </si>
  <si>
    <t xml:space="preserve">     LICDA.DIANA E. SANTANA</t>
  </si>
  <si>
    <t>ANALISTA DE PRESUPUESTO</t>
  </si>
  <si>
    <t xml:space="preserve">DIRECTORA ADMINISTRATIVA </t>
  </si>
  <si>
    <t>.</t>
  </si>
  <si>
    <t>Fecha de registro: Desde el [01] de [septimbre] del [2023]</t>
  </si>
  <si>
    <t>Fecha de imputación: hasta el [30] de [septiembre] del [2023]</t>
  </si>
  <si>
    <t>Septiembre</t>
  </si>
  <si>
    <t>Octubre</t>
  </si>
  <si>
    <t>Noviembre</t>
  </si>
  <si>
    <t>Diciembre</t>
  </si>
  <si>
    <t>Fecha de registro: Desde el [01] de [diciembre] del [2023]</t>
  </si>
  <si>
    <t>Fecha de imputación: hasta el [31] de [diciembre] del [2023]</t>
  </si>
  <si>
    <t>DETALLE</t>
  </si>
  <si>
    <t>Presupuesto Aprobado</t>
  </si>
  <si>
    <t>Presupuesto Modificado</t>
  </si>
  <si>
    <t>Gasto devengado</t>
  </si>
  <si>
    <t>Total</t>
  </si>
  <si>
    <t>Total General</t>
  </si>
  <si>
    <t>CONSEJO NACIONAL DE POBLACION Y FAMILIA</t>
  </si>
  <si>
    <t xml:space="preserve">Ejecución de Gasto y Aplicaciones financieras </t>
  </si>
  <si>
    <t>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</si>
</sst>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 tint="0.79995117038483843"/>
      </patternFill>
    </fill>
  </fills>
  <borders count="17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6" fillId="0" borderId="0" xfId="0" applyFont="1"/>
    <xf numFmtId="43" fontId="7" fillId="0" borderId="0" xfId="1" applyFont="1" applyBorder="1" applyAlignment="1">
      <alignment horizontal="left" vertical="center" wrapText="1"/>
    </xf>
    <xf numFmtId="43" fontId="6" fillId="0" borderId="0" xfId="0" applyNumberFormat="1" applyFont="1"/>
    <xf numFmtId="16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43" fontId="7" fillId="0" borderId="0" xfId="0" applyNumberFormat="1" applyFont="1" applyAlignment="1">
      <alignment horizontal="right" vertical="top"/>
    </xf>
    <xf numFmtId="43" fontId="7" fillId="0" borderId="0" xfId="1" applyFont="1" applyBorder="1" applyAlignment="1">
      <alignment horizontal="right" vertical="top"/>
    </xf>
    <xf numFmtId="43" fontId="6" fillId="0" borderId="0" xfId="1" applyFont="1" applyAlignment="1">
      <alignment horizontal="left" vertical="center" wrapText="1" indent="2"/>
    </xf>
    <xf numFmtId="43" fontId="6" fillId="0" borderId="0" xfId="1" applyFont="1" applyAlignment="1">
      <alignment vertical="center" wrapText="1"/>
    </xf>
    <xf numFmtId="39" fontId="7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7" fillId="0" borderId="0" xfId="1" applyFont="1" applyBorder="1" applyAlignment="1">
      <alignment vertical="center"/>
    </xf>
    <xf numFmtId="43" fontId="7" fillId="2" borderId="2" xfId="1" applyFont="1" applyFill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0" borderId="0" xfId="1" applyFont="1" applyBorder="1" applyAlignment="1">
      <alignment vertical="center"/>
    </xf>
    <xf numFmtId="164" fontId="6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readingOrder="1"/>
    </xf>
    <xf numFmtId="43" fontId="0" fillId="0" borderId="0" xfId="0" applyNumberForma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3" fontId="3" fillId="0" borderId="0" xfId="1" applyFont="1" applyAlignment="1">
      <alignment vertical="center"/>
    </xf>
    <xf numFmtId="43" fontId="6" fillId="0" borderId="0" xfId="1" applyFont="1" applyAlignment="1">
      <alignment horizontal="left" vertical="center" wrapText="1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5" fillId="0" borderId="0" xfId="1" applyFont="1" applyAlignment="1">
      <alignment horizontal="center" vertical="center" readingOrder="1"/>
    </xf>
    <xf numFmtId="43" fontId="4" fillId="0" borderId="0" xfId="1" applyFont="1" applyAlignment="1">
      <alignment horizontal="center" vertical="center" readingOrder="1"/>
    </xf>
    <xf numFmtId="0" fontId="3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top" wrapText="1"/>
    </xf>
    <xf numFmtId="43" fontId="7" fillId="3" borderId="0" xfId="0" applyNumberFormat="1" applyFont="1" applyFill="1" applyAlignment="1">
      <alignment horizontal="right" vertical="top"/>
    </xf>
    <xf numFmtId="43" fontId="7" fillId="3" borderId="0" xfId="1" applyFont="1" applyFill="1" applyBorder="1" applyAlignment="1">
      <alignment horizontal="right" vertical="top"/>
    </xf>
    <xf numFmtId="43" fontId="7" fillId="3" borderId="0" xfId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9" fillId="0" borderId="0" xfId="1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14" fillId="0" borderId="0" xfId="1" applyFont="1" applyAlignment="1">
      <alignment horizontal="center" vertical="top"/>
    </xf>
    <xf numFmtId="0" fontId="3" fillId="0" borderId="13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2</xdr:col>
      <xdr:colOff>1105872</xdr:colOff>
      <xdr:row>6</xdr:row>
      <xdr:rowOff>180975</xdr:rowOff>
    </xdr:to>
    <xdr:pic>
      <xdr:nvPicPr>
        <xdr:cNvPr id="11" name="Imagen 10" descr="Consejo Nacional de Población y Familia (CONAPOFA) - Organizaciones -  Portal de Datos Abiertos de la RD">
          <a:extLst>
            <a:ext uri="{FF2B5EF4-FFF2-40B4-BE49-F238E27FC236}">
              <a16:creationId xmlns:a16="http://schemas.microsoft.com/office/drawing/2014/main" i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873773</xdr:colOff>
      <xdr:row>0</xdr:row>
      <xdr:rowOff>116633</xdr:rowOff>
    </xdr:from>
    <xdr:to>
      <xdr:col>17</xdr:col>
      <xdr:colOff>522709</xdr:colOff>
      <xdr:row>6</xdr:row>
      <xdr:rowOff>68035</xdr:rowOff>
    </xdr:to>
    <xdr:pic>
      <xdr:nvPicPr>
        <xdr:cNvPr id="12" name="Imagen 11" descr="CONAPOFA (Consejo Nacional de Población y Familia) | Facebook">
          <a:extLst>
            <a:ext uri="{FF2B5EF4-FFF2-40B4-BE49-F238E27FC236}">
              <a16:creationId xmlns:a16="http://schemas.microsoft.com/office/drawing/2014/main" id="{1682A96E-1344-4FBD-BECF-B75424304ADF}"/>
            </a:ext>
            <a:ext uri="{147F2762-F138-4A5C-976F-8EAC2B608ADB}">
              <a16:predDERef xmlns:a16="http://schemas.microsoft.com/office/drawing/2014/main" pre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5584" y="116633"/>
          <a:ext cx="1417865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272143</xdr:colOff>
      <xdr:row>50</xdr:row>
      <xdr:rowOff>116634</xdr:rowOff>
    </xdr:from>
    <xdr:to>
      <xdr:col>4</xdr:col>
      <xdr:colOff>993902</xdr:colOff>
      <xdr:row>53</xdr:row>
      <xdr:rowOff>10108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2944975" y="11138420"/>
          <a:ext cx="1839488" cy="505796"/>
        </a:xfrm>
        <a:prstGeom prst="rect">
          <a:avLst/>
        </a:prstGeom>
      </xdr:spPr>
    </xdr:pic>
    <xdr:clientData/>
  </xdr:twoCellAnchor>
  <xdr:twoCellAnchor editAs="oneCell">
    <xdr:from>
      <xdr:col>5</xdr:col>
      <xdr:colOff>466532</xdr:colOff>
      <xdr:row>50</xdr:row>
      <xdr:rowOff>0</xdr:rowOff>
    </xdr:from>
    <xdr:to>
      <xdr:col>7</xdr:col>
      <xdr:colOff>427460</xdr:colOff>
      <xdr:row>52</xdr:row>
      <xdr:rowOff>129988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5345665" y="11021786"/>
          <a:ext cx="1797892" cy="538203"/>
        </a:xfrm>
        <a:prstGeom prst="rect">
          <a:avLst/>
        </a:prstGeom>
      </xdr:spPr>
    </xdr:pic>
    <xdr:clientData/>
  </xdr:twoCellAnchor>
  <xdr:twoCellAnchor editAs="oneCell">
    <xdr:from>
      <xdr:col>3</xdr:col>
      <xdr:colOff>525624</xdr:colOff>
      <xdr:row>55</xdr:row>
      <xdr:rowOff>58317</xdr:rowOff>
    </xdr:from>
    <xdr:to>
      <xdr:col>5</xdr:col>
      <xdr:colOff>179173</xdr:colOff>
      <xdr:row>59</xdr:row>
      <xdr:rowOff>194387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4112078" y="17407424"/>
          <a:ext cx="1857375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505409</xdr:colOff>
      <xdr:row>55</xdr:row>
      <xdr:rowOff>87475</xdr:rowOff>
    </xdr:from>
    <xdr:to>
      <xdr:col>7</xdr:col>
      <xdr:colOff>523487</xdr:colOff>
      <xdr:row>60</xdr:row>
      <xdr:rowOff>9719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7299261" y="17436582"/>
          <a:ext cx="1857375" cy="942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0"/>
  <sheetViews>
    <sheetView showGridLines="0" tabSelected="1" showWhiteSpace="0" view="pageBreakPreview" zoomScale="98" zoomScaleNormal="98" zoomScaleSheetLayoutView="98" workbookViewId="0">
      <selection activeCell="A4" sqref="A4:R4"/>
    </sheetView>
  </sheetViews>
  <sheetFormatPr baseColWidth="10" defaultColWidth="9.140625" defaultRowHeight="15.75" x14ac:dyDescent="0.25"/>
  <cols>
    <col min="1" max="1" width="4.42578125" style="1" customWidth="1"/>
    <col min="2" max="2" width="5.28515625" style="1" bestFit="1" customWidth="1"/>
    <col min="3" max="3" width="30.42578125" style="1" customWidth="1"/>
    <col min="4" max="4" width="16.7109375" style="39" customWidth="1"/>
    <col min="5" max="5" width="16.28515625" style="33" customWidth="1"/>
    <col min="6" max="6" width="14.28515625" style="1" customWidth="1"/>
    <col min="7" max="17" width="13.28515625" style="1" bestFit="1" customWidth="1"/>
    <col min="18" max="18" width="14.85546875" style="1" customWidth="1"/>
    <col min="19" max="19" width="9.140625" customWidth="1"/>
  </cols>
  <sheetData>
    <row r="2" spans="1:18" x14ac:dyDescent="0.25">
      <c r="F2" s="33"/>
      <c r="G2" s="33"/>
      <c r="H2" s="33"/>
      <c r="I2" s="33"/>
      <c r="J2" s="33"/>
      <c r="K2" s="33"/>
    </row>
    <row r="3" spans="1:18" ht="15.95" customHeight="1" x14ac:dyDescent="0.35">
      <c r="C3" s="72"/>
      <c r="D3" s="72"/>
      <c r="F3" s="33"/>
      <c r="G3" s="33"/>
      <c r="H3" s="33"/>
      <c r="I3" s="33"/>
      <c r="J3" s="33"/>
      <c r="K3" s="33"/>
      <c r="L3" s="72"/>
      <c r="M3" s="31"/>
      <c r="N3" s="31"/>
      <c r="O3" s="31"/>
      <c r="P3" s="31"/>
      <c r="Q3" s="31"/>
    </row>
    <row r="4" spans="1:18" ht="21" customHeight="1" x14ac:dyDescent="0.25">
      <c r="A4" s="74" t="s">
        <v>90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1:18" ht="21" customHeight="1" x14ac:dyDescent="0.25">
      <c r="A5" s="73">
        <v>2023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5.75" customHeight="1" x14ac:dyDescent="0.25">
      <c r="A6" s="73" t="s">
        <v>91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ht="18.75" customHeight="1" x14ac:dyDescent="0.25">
      <c r="A7" s="75" t="s">
        <v>92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20.100000000000001" customHeight="1" x14ac:dyDescent="0.25">
      <c r="A8" s="58" t="s">
        <v>84</v>
      </c>
      <c r="B8" s="59"/>
      <c r="C8" s="60"/>
      <c r="D8" s="61" t="s">
        <v>85</v>
      </c>
      <c r="E8" s="61" t="s">
        <v>86</v>
      </c>
      <c r="F8" s="69" t="s">
        <v>87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1"/>
      <c r="R8" s="63" t="s">
        <v>88</v>
      </c>
    </row>
    <row r="9" spans="1:18" ht="34.5" customHeight="1" x14ac:dyDescent="0.25">
      <c r="A9" s="64"/>
      <c r="B9" s="65"/>
      <c r="C9" s="66"/>
      <c r="D9" s="67" t="s">
        <v>8</v>
      </c>
      <c r="E9" s="67"/>
      <c r="F9" s="62" t="s">
        <v>0</v>
      </c>
      <c r="G9" s="62" t="s">
        <v>1</v>
      </c>
      <c r="H9" s="62" t="s">
        <v>2</v>
      </c>
      <c r="I9" s="62" t="s">
        <v>3</v>
      </c>
      <c r="J9" s="62" t="s">
        <v>4</v>
      </c>
      <c r="K9" s="62" t="s">
        <v>5</v>
      </c>
      <c r="L9" s="62" t="s">
        <v>6</v>
      </c>
      <c r="M9" s="62" t="s">
        <v>7</v>
      </c>
      <c r="N9" s="62" t="s">
        <v>78</v>
      </c>
      <c r="O9" s="62" t="s">
        <v>79</v>
      </c>
      <c r="P9" s="62" t="s">
        <v>80</v>
      </c>
      <c r="Q9" s="62" t="s">
        <v>81</v>
      </c>
      <c r="R9" s="68"/>
    </row>
    <row r="10" spans="1:18" ht="15.95" customHeight="1" x14ac:dyDescent="0.25">
      <c r="A10" s="9">
        <v>2</v>
      </c>
      <c r="B10" s="52" t="s">
        <v>9</v>
      </c>
      <c r="C10" s="52"/>
      <c r="D10" s="6">
        <f>+D11+D15+D25+D34</f>
        <v>58074067</v>
      </c>
      <c r="E10" s="6">
        <f>+E11+E15+E25</f>
        <v>6536876.3399999999</v>
      </c>
      <c r="F10" s="6">
        <f>+F11+F15+F25+F34</f>
        <v>2584149.3199999998</v>
      </c>
      <c r="G10" s="6">
        <f>+G11+G15+G25</f>
        <v>5228496.5199999996</v>
      </c>
      <c r="H10" s="6">
        <f>+H11+H15+H25</f>
        <v>4596082.51</v>
      </c>
      <c r="I10" s="6">
        <f>+I11+I15+I25</f>
        <v>6302324.3799999999</v>
      </c>
      <c r="J10" s="6">
        <f>+J11+J15+J25+J34</f>
        <v>5377880.2700000005</v>
      </c>
      <c r="K10" s="6">
        <f>+K11+K15+K25+K34</f>
        <v>4684340.87</v>
      </c>
      <c r="L10" s="6">
        <f>+L11+L15+L25+L34</f>
        <v>4314374.1099999994</v>
      </c>
      <c r="M10" s="6">
        <f>+M11+M15+M25+M34</f>
        <v>4485345.0200000005</v>
      </c>
      <c r="N10" s="6">
        <f>+N11+N15+N25+N34</f>
        <v>5251846.290000001</v>
      </c>
      <c r="O10" s="6">
        <f>+O11+O15+O25+O34</f>
        <v>5438451.21</v>
      </c>
      <c r="P10" s="6">
        <f>+P11+P15+P25+P34</f>
        <v>7688464.6399999997</v>
      </c>
      <c r="Q10" s="6">
        <f>+Q11+Q15+Q25+Q34</f>
        <v>6638054.0299999993</v>
      </c>
      <c r="R10" s="6">
        <f>+F10+G10+H10+I10+J10+K10+L10+M10+N10+O10+P10+Q10</f>
        <v>62589809.170000002</v>
      </c>
    </row>
    <row r="11" spans="1:18" ht="15.95" customHeight="1" x14ac:dyDescent="0.25">
      <c r="A11" s="9">
        <v>2.1</v>
      </c>
      <c r="B11" s="52" t="s">
        <v>10</v>
      </c>
      <c r="C11" s="52"/>
      <c r="D11" s="21">
        <f>+D12+D13+D14</f>
        <v>47354778</v>
      </c>
      <c r="E11" s="21">
        <f>+E12+E14</f>
        <v>0</v>
      </c>
      <c r="F11" s="15">
        <f>+F12+F13+F14</f>
        <v>2329853.42</v>
      </c>
      <c r="G11" s="15">
        <f>+G12+G13+G14</f>
        <v>4936780.3699999992</v>
      </c>
      <c r="H11" s="15">
        <f>+H12+H13+H14</f>
        <v>3618979.94</v>
      </c>
      <c r="I11" s="15">
        <f>+I12+I13+I14</f>
        <v>3616954.0300000003</v>
      </c>
      <c r="J11" s="15">
        <f>+J12+J13+J14</f>
        <v>3493017.2800000003</v>
      </c>
      <c r="K11" s="15">
        <f>+K12+K13+K14</f>
        <v>3392565.1</v>
      </c>
      <c r="L11" s="15">
        <f>+L12+L13+L14</f>
        <v>3525755.6399999997</v>
      </c>
      <c r="M11" s="15">
        <f>+M12+M13+M14</f>
        <v>3600681.69</v>
      </c>
      <c r="N11" s="15">
        <f>+N12+N13+N14</f>
        <v>3623739.69</v>
      </c>
      <c r="O11" s="15">
        <f>+O12+O13+O14</f>
        <v>3673960.01</v>
      </c>
      <c r="P11" s="15">
        <f>+P12+P13+P14</f>
        <v>6771859.8799999999</v>
      </c>
      <c r="Q11" s="46">
        <f>+Q12+Q13+Q14</f>
        <v>3848188.54</v>
      </c>
      <c r="R11" s="15">
        <f>+R12+R13+R14</f>
        <v>46432335.589999996</v>
      </c>
    </row>
    <row r="12" spans="1:18" ht="15.95" customHeight="1" x14ac:dyDescent="0.25">
      <c r="A12" s="10"/>
      <c r="B12" s="10" t="s">
        <v>11</v>
      </c>
      <c r="C12" s="10" t="s">
        <v>12</v>
      </c>
      <c r="D12" s="34">
        <v>38721459</v>
      </c>
      <c r="E12" s="34">
        <v>1926808.8</v>
      </c>
      <c r="F12" s="18">
        <v>1948710.02</v>
      </c>
      <c r="G12" s="18">
        <v>4206300.0199999996</v>
      </c>
      <c r="H12" s="18">
        <v>3063240.02</v>
      </c>
      <c r="I12" s="18">
        <v>3063240.02</v>
      </c>
      <c r="J12" s="18">
        <v>2955740.02</v>
      </c>
      <c r="K12" s="18">
        <v>2868610.02</v>
      </c>
      <c r="L12" s="18">
        <v>2996409.51</v>
      </c>
      <c r="M12" s="18">
        <v>3054330.02</v>
      </c>
      <c r="N12" s="18">
        <v>3074330.02</v>
      </c>
      <c r="O12" s="18">
        <v>3117890.02</v>
      </c>
      <c r="P12" s="18">
        <v>6219120.0499999998</v>
      </c>
      <c r="Q12" s="18">
        <v>3300035.71</v>
      </c>
      <c r="R12" s="18">
        <f>SUM(F12:Q12)</f>
        <v>39867955.449999996</v>
      </c>
    </row>
    <row r="13" spans="1:18" ht="15.95" customHeight="1" x14ac:dyDescent="0.25">
      <c r="A13" s="10">
        <v>10</v>
      </c>
      <c r="B13" s="10" t="s">
        <v>13</v>
      </c>
      <c r="C13" s="10" t="s">
        <v>14</v>
      </c>
      <c r="D13" s="34">
        <v>3426408</v>
      </c>
      <c r="E13" s="34"/>
      <c r="F13" s="18">
        <v>92700</v>
      </c>
      <c r="G13" s="18">
        <v>92700</v>
      </c>
      <c r="H13" s="18">
        <v>92700</v>
      </c>
      <c r="I13" s="18">
        <v>92700</v>
      </c>
      <c r="J13" s="18">
        <v>92700</v>
      </c>
      <c r="K13" s="18">
        <v>92700</v>
      </c>
      <c r="L13" s="18">
        <v>86700</v>
      </c>
      <c r="M13" s="18">
        <v>86700</v>
      </c>
      <c r="N13" s="18">
        <v>86700</v>
      </c>
      <c r="O13" s="18">
        <v>86700</v>
      </c>
      <c r="P13" s="18">
        <v>86700</v>
      </c>
      <c r="Q13" s="18">
        <v>86700</v>
      </c>
      <c r="R13" s="18">
        <f>SUM(F13:Q13)</f>
        <v>1076400</v>
      </c>
    </row>
    <row r="14" spans="1:18" ht="15.95" customHeight="1" x14ac:dyDescent="0.25">
      <c r="A14" s="10"/>
      <c r="B14" s="10" t="s">
        <v>15</v>
      </c>
      <c r="C14" s="10" t="s">
        <v>16</v>
      </c>
      <c r="D14" s="34">
        <v>5206911</v>
      </c>
      <c r="E14" s="34">
        <v>-1926808.8</v>
      </c>
      <c r="F14" s="17">
        <v>288443.40000000002</v>
      </c>
      <c r="G14" s="17">
        <v>637780.35</v>
      </c>
      <c r="H14" s="17">
        <v>463039.92</v>
      </c>
      <c r="I14" s="17">
        <v>461014.01</v>
      </c>
      <c r="J14" s="17">
        <v>444577.26</v>
      </c>
      <c r="K14" s="17">
        <v>431255.08</v>
      </c>
      <c r="L14" s="17">
        <v>442646.13</v>
      </c>
      <c r="M14" s="17">
        <v>459651.67</v>
      </c>
      <c r="N14" s="17">
        <v>462709.67</v>
      </c>
      <c r="O14" s="17">
        <v>469369.99</v>
      </c>
      <c r="P14" s="17">
        <v>466039.83</v>
      </c>
      <c r="Q14" s="17">
        <v>461452.83</v>
      </c>
      <c r="R14" s="17">
        <f>SUM(F14:Q14)</f>
        <v>5487980.1399999997</v>
      </c>
    </row>
    <row r="15" spans="1:18" ht="15.95" customHeight="1" x14ac:dyDescent="0.25">
      <c r="A15" s="9">
        <v>2.2000000000000002</v>
      </c>
      <c r="B15" s="52" t="s">
        <v>18</v>
      </c>
      <c r="C15" s="52"/>
      <c r="D15" s="21">
        <f>+D16+D17+D18+D19+D20+D21+D22+D23+D24</f>
        <v>6879223</v>
      </c>
      <c r="E15" s="21">
        <f>+E16+E17+E20+E21+E22+E23+E24</f>
        <v>5237148.66</v>
      </c>
      <c r="F15" s="16">
        <f>+F16+F18+F17+F19+F20+F21+F22+F23+F24</f>
        <v>254295.9</v>
      </c>
      <c r="G15" s="16">
        <f t="shared" ref="G15:O15" si="0">+G16+G17+G18+G19+G20+G21+G22+G23+G24</f>
        <v>291716.15000000002</v>
      </c>
      <c r="H15" s="16">
        <f t="shared" si="0"/>
        <v>572568.64</v>
      </c>
      <c r="I15" s="16">
        <f t="shared" si="0"/>
        <v>2160164.2999999998</v>
      </c>
      <c r="J15" s="16">
        <f t="shared" si="0"/>
        <v>1491839.9000000001</v>
      </c>
      <c r="K15" s="16">
        <f t="shared" si="0"/>
        <v>760491.94</v>
      </c>
      <c r="L15" s="16">
        <f t="shared" si="0"/>
        <v>432128.13</v>
      </c>
      <c r="M15" s="16">
        <f t="shared" si="0"/>
        <v>683927.26</v>
      </c>
      <c r="N15" s="16">
        <f t="shared" si="0"/>
        <v>872412.29999999993</v>
      </c>
      <c r="O15" s="16">
        <f t="shared" si="0"/>
        <v>1070852.8899999999</v>
      </c>
      <c r="P15" s="16">
        <f>+P16+P17+P18+P19+P20+P21+P22+P23+P24</f>
        <v>595096.28999999992</v>
      </c>
      <c r="Q15" s="47">
        <f>+Q16+Q17+Q18+Q19+Q20+Q21+Q22+Q23+Q24</f>
        <v>2307850.89</v>
      </c>
      <c r="R15" s="16">
        <f>+R16+R17+R18+R19+R20+R21+R22+R23+R24</f>
        <v>11493344.59</v>
      </c>
    </row>
    <row r="16" spans="1:18" ht="15.75" customHeight="1" x14ac:dyDescent="0.25">
      <c r="A16" s="10"/>
      <c r="B16" s="10" t="s">
        <v>19</v>
      </c>
      <c r="C16" s="10" t="s">
        <v>20</v>
      </c>
      <c r="D16" s="34">
        <v>2322000</v>
      </c>
      <c r="E16" s="34">
        <v>450000</v>
      </c>
      <c r="F16" s="18">
        <v>154295.9</v>
      </c>
      <c r="G16" s="18">
        <v>201114.15</v>
      </c>
      <c r="H16" s="18">
        <v>295027.77</v>
      </c>
      <c r="I16" s="18">
        <v>441993.85</v>
      </c>
      <c r="J16" s="18">
        <v>365832.3</v>
      </c>
      <c r="K16" s="18">
        <v>253681.33</v>
      </c>
      <c r="L16" s="18">
        <v>150585.70000000001</v>
      </c>
      <c r="M16" s="18">
        <v>206906.65</v>
      </c>
      <c r="N16" s="18">
        <v>494470.72</v>
      </c>
      <c r="O16" s="18">
        <v>421732.95</v>
      </c>
      <c r="P16" s="18">
        <v>11350.03</v>
      </c>
      <c r="Q16" s="18">
        <v>659541.41</v>
      </c>
      <c r="R16" s="18">
        <f t="shared" ref="R16:R24" si="1">SUM(F16:Q16)</f>
        <v>3656532.7600000002</v>
      </c>
    </row>
    <row r="17" spans="1:19" ht="15.95" customHeight="1" x14ac:dyDescent="0.25">
      <c r="A17" s="10"/>
      <c r="B17" s="10" t="s">
        <v>21</v>
      </c>
      <c r="C17" s="10" t="s">
        <v>22</v>
      </c>
      <c r="D17" s="18">
        <v>820567</v>
      </c>
      <c r="E17" s="18">
        <v>550707.30000000005</v>
      </c>
      <c r="F17" s="21">
        <v>0</v>
      </c>
      <c r="G17" s="21">
        <v>0</v>
      </c>
      <c r="H17" s="21"/>
      <c r="I17" s="24">
        <v>382908.95</v>
      </c>
      <c r="J17" s="24">
        <v>87900</v>
      </c>
      <c r="K17" s="24">
        <v>169295</v>
      </c>
      <c r="L17" s="24">
        <v>49500</v>
      </c>
      <c r="M17" s="24">
        <v>45400</v>
      </c>
      <c r="N17" s="24">
        <v>-10000</v>
      </c>
      <c r="O17" s="24">
        <v>28850</v>
      </c>
      <c r="P17" s="24">
        <v>204221.42</v>
      </c>
      <c r="Q17" s="24">
        <v>133984.95999999999</v>
      </c>
      <c r="R17" s="24">
        <f t="shared" si="1"/>
        <v>1092060.33</v>
      </c>
    </row>
    <row r="18" spans="1:19" ht="15.95" customHeight="1" x14ac:dyDescent="0.25">
      <c r="A18" s="10"/>
      <c r="B18" s="10" t="s">
        <v>23</v>
      </c>
      <c r="C18" s="10" t="s">
        <v>24</v>
      </c>
      <c r="D18" s="34">
        <v>1499871</v>
      </c>
      <c r="E18" s="34"/>
      <c r="F18" s="21">
        <v>0</v>
      </c>
      <c r="G18" s="21">
        <v>0</v>
      </c>
      <c r="H18" s="21"/>
      <c r="I18" s="24">
        <v>141150</v>
      </c>
      <c r="J18" s="24">
        <v>149550</v>
      </c>
      <c r="K18" s="24">
        <v>72200</v>
      </c>
      <c r="L18" s="24">
        <v>49700</v>
      </c>
      <c r="M18" s="24">
        <v>111200</v>
      </c>
      <c r="N18" s="24">
        <v>142100</v>
      </c>
      <c r="O18" s="24">
        <v>102950</v>
      </c>
      <c r="P18" s="24">
        <v>212650</v>
      </c>
      <c r="Q18" s="24">
        <v>398150</v>
      </c>
      <c r="R18" s="24">
        <f t="shared" si="1"/>
        <v>1379650</v>
      </c>
    </row>
    <row r="19" spans="1:19" ht="15.95" customHeight="1" x14ac:dyDescent="0.25">
      <c r="A19" s="10"/>
      <c r="B19" s="10" t="s">
        <v>25</v>
      </c>
      <c r="C19" s="10" t="s">
        <v>26</v>
      </c>
      <c r="D19" s="34">
        <v>50000</v>
      </c>
      <c r="E19" s="34"/>
      <c r="F19" s="21">
        <v>0</v>
      </c>
      <c r="G19" s="21">
        <v>0</v>
      </c>
      <c r="H19" s="21"/>
      <c r="I19" s="21"/>
      <c r="J19" s="21"/>
      <c r="K19" s="24">
        <v>13000</v>
      </c>
      <c r="L19" s="24">
        <v>25000</v>
      </c>
      <c r="M19" s="24"/>
      <c r="N19" s="24"/>
      <c r="O19" s="24"/>
      <c r="P19" s="24"/>
      <c r="Q19" s="24"/>
      <c r="R19" s="24">
        <f t="shared" si="1"/>
        <v>38000</v>
      </c>
    </row>
    <row r="20" spans="1:19" ht="15.95" customHeight="1" x14ac:dyDescent="0.25">
      <c r="A20" s="10"/>
      <c r="B20" s="10" t="s">
        <v>27</v>
      </c>
      <c r="C20" s="10" t="s">
        <v>28</v>
      </c>
      <c r="D20" s="34">
        <v>1023520</v>
      </c>
      <c r="E20" s="34">
        <v>640000</v>
      </c>
      <c r="F20" s="7">
        <v>100000</v>
      </c>
      <c r="G20" s="7">
        <v>86000</v>
      </c>
      <c r="H20" s="7">
        <v>136000</v>
      </c>
      <c r="I20" s="7">
        <v>119630</v>
      </c>
      <c r="J20" s="7">
        <v>145000</v>
      </c>
      <c r="K20" s="7">
        <v>50000</v>
      </c>
      <c r="L20" s="7">
        <v>122000</v>
      </c>
      <c r="M20" s="7">
        <v>156060</v>
      </c>
      <c r="N20" s="7">
        <v>86000</v>
      </c>
      <c r="O20" s="7">
        <v>428030.25</v>
      </c>
      <c r="P20" s="7">
        <v>116850</v>
      </c>
      <c r="Q20" s="7">
        <v>194449.78</v>
      </c>
      <c r="R20" s="24">
        <f t="shared" si="1"/>
        <v>1740020.03</v>
      </c>
    </row>
    <row r="21" spans="1:19" ht="15.95" customHeight="1" x14ac:dyDescent="0.25">
      <c r="A21" s="10"/>
      <c r="B21" s="10" t="s">
        <v>29</v>
      </c>
      <c r="C21" s="10" t="s">
        <v>30</v>
      </c>
      <c r="D21" s="34">
        <v>200000</v>
      </c>
      <c r="E21" s="34">
        <v>241600</v>
      </c>
      <c r="F21" s="21">
        <v>0</v>
      </c>
      <c r="G21" s="21">
        <v>0</v>
      </c>
      <c r="H21" s="21"/>
      <c r="I21" s="24">
        <v>230478.68</v>
      </c>
      <c r="J21" s="24">
        <v>0</v>
      </c>
      <c r="K21" s="24"/>
      <c r="L21" s="24"/>
      <c r="M21" s="24"/>
      <c r="N21" s="24"/>
      <c r="O21" s="24"/>
      <c r="P21" s="24"/>
      <c r="Q21" s="24"/>
      <c r="R21" s="24">
        <f t="shared" si="1"/>
        <v>230478.68</v>
      </c>
    </row>
    <row r="22" spans="1:19" ht="27.95" customHeight="1" x14ac:dyDescent="0.25">
      <c r="A22" s="10"/>
      <c r="B22" s="10" t="s">
        <v>31</v>
      </c>
      <c r="C22" s="10" t="s">
        <v>32</v>
      </c>
      <c r="D22" s="34">
        <v>500000</v>
      </c>
      <c r="E22" s="34">
        <v>1933689.71</v>
      </c>
      <c r="F22" s="21">
        <v>0</v>
      </c>
      <c r="G22" s="21">
        <v>0</v>
      </c>
      <c r="H22" s="24">
        <v>59205.72</v>
      </c>
      <c r="I22" s="24">
        <v>431651.82</v>
      </c>
      <c r="J22" s="24">
        <v>324162</v>
      </c>
      <c r="K22" s="24">
        <v>12335.61</v>
      </c>
      <c r="L22" s="24">
        <v>5399.93</v>
      </c>
      <c r="M22" s="24">
        <v>164360.60999999999</v>
      </c>
      <c r="N22" s="24">
        <v>33852.980000000003</v>
      </c>
      <c r="O22" s="24">
        <v>70527.69</v>
      </c>
      <c r="P22" s="24">
        <v>10199.84</v>
      </c>
      <c r="Q22" s="24">
        <v>528489.74</v>
      </c>
      <c r="R22" s="24">
        <f t="shared" si="1"/>
        <v>1640185.9400000002</v>
      </c>
    </row>
    <row r="23" spans="1:19" ht="15.95" customHeight="1" x14ac:dyDescent="0.25">
      <c r="A23" s="10"/>
      <c r="B23" s="10" t="s">
        <v>33</v>
      </c>
      <c r="C23" s="45" t="s">
        <v>34</v>
      </c>
      <c r="D23" s="34">
        <v>96600</v>
      </c>
      <c r="E23" s="34">
        <v>602893.69999999995</v>
      </c>
      <c r="F23" s="21">
        <v>0</v>
      </c>
      <c r="G23" s="21">
        <v>0</v>
      </c>
      <c r="H23" s="21"/>
      <c r="I23" s="21"/>
      <c r="J23" s="24">
        <v>172811</v>
      </c>
      <c r="K23" s="24">
        <v>122130</v>
      </c>
      <c r="L23" s="24">
        <v>29942.5</v>
      </c>
      <c r="M23" s="24"/>
      <c r="N23" s="24">
        <v>18762</v>
      </c>
      <c r="O23" s="24"/>
      <c r="P23" s="24"/>
      <c r="Q23" s="24">
        <v>127735</v>
      </c>
      <c r="R23" s="24">
        <f t="shared" si="1"/>
        <v>471380.5</v>
      </c>
    </row>
    <row r="24" spans="1:19" ht="15.95" customHeight="1" x14ac:dyDescent="0.25">
      <c r="A24" s="10"/>
      <c r="B24" s="10" t="s">
        <v>35</v>
      </c>
      <c r="C24" s="10" t="s">
        <v>36</v>
      </c>
      <c r="D24" s="34">
        <v>366665</v>
      </c>
      <c r="E24" s="34">
        <v>818257.95</v>
      </c>
      <c r="F24" s="21">
        <v>0</v>
      </c>
      <c r="G24" s="17">
        <v>4602</v>
      </c>
      <c r="H24" s="17">
        <v>82335.149999999994</v>
      </c>
      <c r="I24" s="17">
        <v>412351</v>
      </c>
      <c r="J24" s="17">
        <v>246584.6</v>
      </c>
      <c r="K24" s="17">
        <v>67850</v>
      </c>
      <c r="L24" s="17"/>
      <c r="M24" s="17"/>
      <c r="N24" s="17">
        <v>107226.6</v>
      </c>
      <c r="O24" s="17">
        <v>18762</v>
      </c>
      <c r="P24" s="17">
        <v>39825</v>
      </c>
      <c r="Q24" s="17">
        <v>265500</v>
      </c>
      <c r="R24" s="24">
        <f t="shared" si="1"/>
        <v>1245036.3500000001</v>
      </c>
    </row>
    <row r="25" spans="1:19" ht="15.95" customHeight="1" x14ac:dyDescent="0.25">
      <c r="A25" s="9">
        <v>2.2999999999999998</v>
      </c>
      <c r="B25" s="52" t="s">
        <v>37</v>
      </c>
      <c r="C25" s="52"/>
      <c r="D25" s="21">
        <f>+D26+D27+D28+D29+D30+D31+D32+D33</f>
        <v>1919290</v>
      </c>
      <c r="E25" s="21">
        <f>+E26+E27+E28+E30+E32+E33</f>
        <v>1299727.68</v>
      </c>
      <c r="F25" s="21">
        <v>0</v>
      </c>
      <c r="G25" s="21">
        <v>0</v>
      </c>
      <c r="H25" s="21">
        <f>+H26+H28+H32+H33</f>
        <v>404533.93</v>
      </c>
      <c r="I25" s="21">
        <f>+I26+I28+I32+I33</f>
        <v>525206.05000000005</v>
      </c>
      <c r="J25" s="21">
        <f>+J26+J28+J32+J33</f>
        <v>362048.09</v>
      </c>
      <c r="K25" s="21">
        <f>+K26+K28+K32+K33+K30</f>
        <v>451190.6</v>
      </c>
      <c r="L25" s="21">
        <f>+L26+L28+L32+L33+L30</f>
        <v>226218.34</v>
      </c>
      <c r="M25" s="21">
        <f>+M26+M28+M32+M33+M30</f>
        <v>182541.46000000002</v>
      </c>
      <c r="N25" s="21">
        <f>+N26+N28+N32+N33+N30+N27</f>
        <v>283327.82</v>
      </c>
      <c r="O25" s="21">
        <f>+O26+O28+O32+O33+O30+O27</f>
        <v>542904.61</v>
      </c>
      <c r="P25" s="21">
        <f>+P26+P28+P32+P33+P30+P27</f>
        <v>321508.47000000003</v>
      </c>
      <c r="Q25" s="48">
        <f>+Q26+Q27+Q28+Q29+Q30+Q31+Q32+Q33</f>
        <v>259581.06</v>
      </c>
      <c r="R25" s="21">
        <f>+R26+R28+R32+R33+R30+R27+R31</f>
        <v>3559060.43</v>
      </c>
    </row>
    <row r="26" spans="1:19" ht="15.95" customHeight="1" x14ac:dyDescent="0.25">
      <c r="A26" s="10"/>
      <c r="B26" s="10" t="s">
        <v>38</v>
      </c>
      <c r="C26" s="10" t="s">
        <v>39</v>
      </c>
      <c r="D26" s="34">
        <v>332290</v>
      </c>
      <c r="E26" s="34">
        <v>259560.22</v>
      </c>
      <c r="F26" s="21">
        <v>0</v>
      </c>
      <c r="G26" s="21">
        <v>0</v>
      </c>
      <c r="H26" s="24">
        <v>16629</v>
      </c>
      <c r="I26" s="24">
        <v>163537.32999999999</v>
      </c>
      <c r="J26" s="24">
        <v>9247.07</v>
      </c>
      <c r="K26" s="24">
        <v>52451</v>
      </c>
      <c r="L26" s="24">
        <v>97954.34</v>
      </c>
      <c r="M26" s="24">
        <v>15150</v>
      </c>
      <c r="N26" s="24">
        <v>61759.5</v>
      </c>
      <c r="O26" s="24">
        <v>77419.679999999993</v>
      </c>
      <c r="P26" s="24">
        <v>157684.94</v>
      </c>
      <c r="Q26" s="24">
        <v>19136.25</v>
      </c>
      <c r="R26" s="24">
        <f>SUM(F26:Q26)</f>
        <v>670969.11</v>
      </c>
    </row>
    <row r="27" spans="1:19" ht="15.95" customHeight="1" x14ac:dyDescent="0.25">
      <c r="A27" s="10"/>
      <c r="B27" s="10" t="s">
        <v>40</v>
      </c>
      <c r="C27" s="10" t="s">
        <v>41</v>
      </c>
      <c r="D27" s="34">
        <v>0</v>
      </c>
      <c r="E27" s="34">
        <v>150000</v>
      </c>
      <c r="F27" s="21">
        <v>0</v>
      </c>
      <c r="G27" s="21">
        <v>0</v>
      </c>
      <c r="H27" s="21"/>
      <c r="I27" s="21"/>
      <c r="J27" s="21"/>
      <c r="K27" s="21"/>
      <c r="L27" s="21"/>
      <c r="M27" s="21"/>
      <c r="N27" s="24">
        <v>44250</v>
      </c>
      <c r="O27" s="24">
        <v>25724</v>
      </c>
      <c r="P27" s="24">
        <v>38586</v>
      </c>
      <c r="Q27" s="24">
        <v>18408</v>
      </c>
      <c r="R27" s="24">
        <f>SUM(F27:Q27)</f>
        <v>126968</v>
      </c>
    </row>
    <row r="28" spans="1:19" ht="15.95" customHeight="1" x14ac:dyDescent="0.25">
      <c r="A28" s="10"/>
      <c r="B28" s="10" t="s">
        <v>42</v>
      </c>
      <c r="C28" s="10" t="s">
        <v>43</v>
      </c>
      <c r="D28" s="34">
        <v>147000</v>
      </c>
      <c r="E28" s="34">
        <v>220215.66</v>
      </c>
      <c r="F28" s="21">
        <v>0</v>
      </c>
      <c r="G28" s="21">
        <v>0</v>
      </c>
      <c r="H28" s="24">
        <v>53469.67</v>
      </c>
      <c r="I28" s="24">
        <v>8956.2000000000007</v>
      </c>
      <c r="J28" s="24"/>
      <c r="K28" s="24">
        <v>19611.599999999999</v>
      </c>
      <c r="L28" s="24"/>
      <c r="M28" s="24"/>
      <c r="N28" s="24">
        <v>58191.7</v>
      </c>
      <c r="O28" s="24">
        <v>4799.8900000000003</v>
      </c>
      <c r="P28" s="24"/>
      <c r="Q28" s="24">
        <v>35516.74</v>
      </c>
      <c r="R28" s="24">
        <f>SUM(F28:Q28)</f>
        <v>180545.8</v>
      </c>
    </row>
    <row r="29" spans="1:19" ht="15.95" customHeight="1" x14ac:dyDescent="0.25">
      <c r="A29" s="10"/>
      <c r="B29" s="10" t="s">
        <v>44</v>
      </c>
      <c r="C29" s="10" t="s">
        <v>45</v>
      </c>
      <c r="D29" s="34">
        <v>50000</v>
      </c>
      <c r="E29" s="34"/>
      <c r="F29" s="21">
        <v>0</v>
      </c>
      <c r="G29" s="21">
        <v>0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4"/>
    </row>
    <row r="30" spans="1:19" ht="15.95" customHeight="1" x14ac:dyDescent="0.25">
      <c r="A30" s="10"/>
      <c r="B30" s="10" t="s">
        <v>46</v>
      </c>
      <c r="C30" s="10" t="s">
        <v>47</v>
      </c>
      <c r="D30" s="34">
        <v>100000</v>
      </c>
      <c r="E30" s="34">
        <v>100000</v>
      </c>
      <c r="F30" s="21">
        <v>0</v>
      </c>
      <c r="G30" s="21">
        <v>0</v>
      </c>
      <c r="H30" s="21"/>
      <c r="I30" s="21"/>
      <c r="J30" s="21"/>
      <c r="K30" s="24">
        <v>67260</v>
      </c>
      <c r="L30" s="24"/>
      <c r="M30" s="24"/>
      <c r="N30" s="24"/>
      <c r="O30" s="24"/>
      <c r="P30" s="24"/>
      <c r="Q30" s="24">
        <v>11918</v>
      </c>
      <c r="R30" s="24">
        <f>SUM(F30:Q30)</f>
        <v>79178</v>
      </c>
    </row>
    <row r="31" spans="1:19" ht="15.95" customHeight="1" x14ac:dyDescent="0.25">
      <c r="A31" s="10"/>
      <c r="B31" s="10" t="s">
        <v>48</v>
      </c>
      <c r="C31" s="10" t="s">
        <v>49</v>
      </c>
      <c r="D31" s="40">
        <v>0</v>
      </c>
      <c r="E31" s="35"/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/>
      <c r="N31" s="21"/>
      <c r="O31" s="21"/>
      <c r="P31" s="21"/>
      <c r="Q31" s="24">
        <v>114000</v>
      </c>
      <c r="R31" s="24">
        <f>+Q31</f>
        <v>114000</v>
      </c>
      <c r="S31" s="30"/>
    </row>
    <row r="32" spans="1:19" ht="18" customHeight="1" x14ac:dyDescent="0.25">
      <c r="A32" s="10"/>
      <c r="B32" s="10" t="s">
        <v>50</v>
      </c>
      <c r="C32" s="10" t="s">
        <v>51</v>
      </c>
      <c r="D32" s="34">
        <v>1190000</v>
      </c>
      <c r="E32" s="34">
        <v>255700</v>
      </c>
      <c r="F32" s="21">
        <v>0</v>
      </c>
      <c r="G32" s="21">
        <v>0</v>
      </c>
      <c r="H32" s="24">
        <v>297000</v>
      </c>
      <c r="I32" s="24">
        <v>297000</v>
      </c>
      <c r="J32" s="24">
        <v>297000</v>
      </c>
      <c r="K32" s="24">
        <v>297000</v>
      </c>
      <c r="L32" s="24">
        <v>99000</v>
      </c>
      <c r="M32" s="24">
        <v>99000</v>
      </c>
      <c r="N32" s="24">
        <v>100000</v>
      </c>
      <c r="O32" s="24">
        <v>317500</v>
      </c>
      <c r="P32" s="24">
        <v>116500</v>
      </c>
      <c r="Q32" s="24"/>
      <c r="R32" s="24">
        <f>SUM(F32:Q32)</f>
        <v>1920000</v>
      </c>
    </row>
    <row r="33" spans="1:18" ht="15.95" customHeight="1" x14ac:dyDescent="0.25">
      <c r="A33" s="10"/>
      <c r="B33" s="10" t="s">
        <v>52</v>
      </c>
      <c r="C33" s="10" t="s">
        <v>53</v>
      </c>
      <c r="D33" s="34">
        <v>100000</v>
      </c>
      <c r="E33" s="34">
        <v>314251.8</v>
      </c>
      <c r="F33" s="21">
        <v>0</v>
      </c>
      <c r="G33" s="21">
        <v>0</v>
      </c>
      <c r="H33" s="24">
        <v>37435.26</v>
      </c>
      <c r="I33" s="24">
        <v>55712.52</v>
      </c>
      <c r="J33" s="24">
        <v>55801.02</v>
      </c>
      <c r="K33" s="24">
        <v>14868</v>
      </c>
      <c r="L33" s="24">
        <v>29264</v>
      </c>
      <c r="M33" s="24">
        <v>68391.460000000006</v>
      </c>
      <c r="N33" s="24">
        <v>19126.62</v>
      </c>
      <c r="O33" s="24">
        <v>117461.04</v>
      </c>
      <c r="P33" s="24">
        <v>8737.5300000000007</v>
      </c>
      <c r="Q33" s="24">
        <v>60602.07</v>
      </c>
      <c r="R33" s="24">
        <f>SUM(F33:Q33)</f>
        <v>467399.52</v>
      </c>
    </row>
    <row r="34" spans="1:18" ht="15.95" customHeight="1" x14ac:dyDescent="0.25">
      <c r="A34" s="9">
        <v>2.6</v>
      </c>
      <c r="B34" s="52" t="s">
        <v>54</v>
      </c>
      <c r="C34" s="52" t="s">
        <v>17</v>
      </c>
      <c r="D34" s="6">
        <f>+D35+D36+D37+D38</f>
        <v>1920776</v>
      </c>
      <c r="E34" s="6"/>
      <c r="F34" s="21"/>
      <c r="G34" s="21"/>
      <c r="H34" s="21"/>
      <c r="I34" s="21"/>
      <c r="J34" s="21">
        <f>+J35+J36+J37+J38</f>
        <v>30975</v>
      </c>
      <c r="K34" s="21">
        <f>+K35+K36+K37+K38</f>
        <v>80093.23</v>
      </c>
      <c r="L34" s="21">
        <f>+L35+L36+L37+L38</f>
        <v>130272</v>
      </c>
      <c r="M34" s="21">
        <f>+M35+M36+M37+M38</f>
        <v>18194.61</v>
      </c>
      <c r="N34" s="21">
        <f>+N35+N36+N37+N38</f>
        <v>472366.48</v>
      </c>
      <c r="O34" s="21">
        <f>+O35+O36+O37+O38</f>
        <v>150733.70000000001</v>
      </c>
      <c r="P34" s="21">
        <f>+P35+P36+P37+P38</f>
        <v>0</v>
      </c>
      <c r="Q34" s="48">
        <f>+Q35+Q36+Q37+Q38</f>
        <v>222433.54</v>
      </c>
      <c r="R34" s="21">
        <f>+R35+R36+R37+R38</f>
        <v>1105068.56</v>
      </c>
    </row>
    <row r="35" spans="1:18" ht="15.95" customHeight="1" x14ac:dyDescent="0.25">
      <c r="A35" s="10"/>
      <c r="B35" s="10" t="s">
        <v>55</v>
      </c>
      <c r="C35" s="10" t="s">
        <v>56</v>
      </c>
      <c r="D35" s="34">
        <v>1620776</v>
      </c>
      <c r="E35" s="34"/>
      <c r="F35" s="21">
        <v>0</v>
      </c>
      <c r="G35" s="21">
        <v>0</v>
      </c>
      <c r="H35" s="21"/>
      <c r="I35" s="21"/>
      <c r="J35" s="21"/>
      <c r="K35" s="24">
        <v>71243.23</v>
      </c>
      <c r="L35" s="24">
        <v>130272</v>
      </c>
      <c r="M35" s="24">
        <v>18194.61</v>
      </c>
      <c r="N35" s="24">
        <v>265028</v>
      </c>
      <c r="O35" s="24">
        <v>113233.7</v>
      </c>
      <c r="P35" s="24"/>
      <c r="Q35" s="24">
        <v>137473.54</v>
      </c>
      <c r="R35" s="24">
        <f>SUM(F35:Q35)</f>
        <v>735445.08</v>
      </c>
    </row>
    <row r="36" spans="1:18" ht="15.95" customHeight="1" x14ac:dyDescent="0.25">
      <c r="A36" s="10"/>
      <c r="B36" s="10" t="s">
        <v>57</v>
      </c>
      <c r="C36" s="10" t="s">
        <v>58</v>
      </c>
      <c r="D36" s="34">
        <v>0</v>
      </c>
      <c r="E36" s="34"/>
      <c r="F36" s="21">
        <v>0</v>
      </c>
      <c r="G36" s="21">
        <v>0</v>
      </c>
      <c r="H36" s="21"/>
      <c r="I36" s="21"/>
      <c r="J36" s="21"/>
      <c r="K36" s="21"/>
      <c r="L36" s="21"/>
      <c r="M36" s="21"/>
      <c r="N36" s="24">
        <v>67614</v>
      </c>
      <c r="O36" s="24"/>
      <c r="P36" s="24"/>
      <c r="Q36" s="24">
        <v>0</v>
      </c>
      <c r="R36" s="24">
        <f>SUM(H36:Q36)</f>
        <v>67614</v>
      </c>
    </row>
    <row r="37" spans="1:18" ht="28.5" x14ac:dyDescent="0.25">
      <c r="A37" s="10"/>
      <c r="B37" s="10" t="s">
        <v>59</v>
      </c>
      <c r="C37" s="10" t="s">
        <v>60</v>
      </c>
      <c r="D37" s="34">
        <v>0</v>
      </c>
      <c r="E37" s="34"/>
      <c r="F37" s="21">
        <v>0</v>
      </c>
      <c r="G37" s="21">
        <v>0</v>
      </c>
      <c r="H37" s="21"/>
      <c r="I37" s="21"/>
      <c r="J37" s="21"/>
      <c r="K37" s="24">
        <v>8850</v>
      </c>
      <c r="L37" s="24"/>
      <c r="M37" s="24"/>
      <c r="N37" s="24"/>
      <c r="O37" s="24"/>
      <c r="P37" s="24"/>
      <c r="Q37" s="24"/>
      <c r="R37" s="24">
        <f>SUM(H37:Q37)</f>
        <v>8850</v>
      </c>
    </row>
    <row r="38" spans="1:18" ht="15.95" customHeight="1" x14ac:dyDescent="0.25">
      <c r="A38" s="10"/>
      <c r="B38" s="10" t="s">
        <v>61</v>
      </c>
      <c r="C38" s="10" t="s">
        <v>62</v>
      </c>
      <c r="D38" s="34">
        <v>300000</v>
      </c>
      <c r="E38" s="34"/>
      <c r="F38" s="21">
        <v>0</v>
      </c>
      <c r="G38" s="21">
        <v>0</v>
      </c>
      <c r="H38" s="21"/>
      <c r="I38" s="21"/>
      <c r="J38" s="24">
        <v>30975</v>
      </c>
      <c r="K38" s="24"/>
      <c r="L38" s="24"/>
      <c r="M38" s="24"/>
      <c r="N38" s="24">
        <v>139724.48000000001</v>
      </c>
      <c r="O38" s="24">
        <v>37500</v>
      </c>
      <c r="P38" s="24"/>
      <c r="Q38" s="24">
        <v>84960</v>
      </c>
      <c r="R38" s="24">
        <f>SUM(H38:Q38)</f>
        <v>293159.48</v>
      </c>
    </row>
    <row r="39" spans="1:18" ht="24" customHeight="1" x14ac:dyDescent="0.25">
      <c r="A39" s="50" t="s">
        <v>89</v>
      </c>
      <c r="B39" s="51"/>
      <c r="C39" s="51"/>
      <c r="D39" s="19">
        <f>D11+D15+D25+D34</f>
        <v>58074067</v>
      </c>
      <c r="E39" s="22">
        <f>+E10</f>
        <v>6536876.3399999999</v>
      </c>
      <c r="F39" s="19">
        <f>+F11+F15</f>
        <v>2584149.3199999998</v>
      </c>
      <c r="G39" s="19">
        <f>+G11+G15</f>
        <v>5228496.5199999996</v>
      </c>
      <c r="H39" s="19">
        <f>+H11+H15+H25</f>
        <v>4596082.51</v>
      </c>
      <c r="I39" s="19">
        <f>+I11+I15+I25</f>
        <v>6302324.3799999999</v>
      </c>
      <c r="J39" s="19">
        <f>+J11+J15+J25+J34</f>
        <v>5377880.2700000005</v>
      </c>
      <c r="K39" s="19">
        <f>+K11+K15+K25+K34</f>
        <v>4684340.87</v>
      </c>
      <c r="L39" s="19">
        <f>+L11+L15+L25+L34</f>
        <v>4314374.1099999994</v>
      </c>
      <c r="M39" s="19">
        <f>+M11+M15+M25+M34</f>
        <v>4485345.0200000005</v>
      </c>
      <c r="N39" s="19">
        <f>+N11+N15+N25+N34</f>
        <v>5251846.290000001</v>
      </c>
      <c r="O39" s="19">
        <f>+O11+O15+O25+O34</f>
        <v>5438451.21</v>
      </c>
      <c r="P39" s="19">
        <f>+P11+P15+P25</f>
        <v>7688464.6399999997</v>
      </c>
      <c r="Q39" s="19">
        <f>+Q11+Q15+Q25+Q34</f>
        <v>6638054.0299999993</v>
      </c>
      <c r="R39" s="19">
        <f>+R11+R15+R25+R34</f>
        <v>62589809.169999994</v>
      </c>
    </row>
    <row r="40" spans="1:18" ht="15.95" customHeight="1" x14ac:dyDescent="0.25">
      <c r="A40" s="11"/>
      <c r="B40" s="11"/>
      <c r="C40" s="11"/>
      <c r="D40" s="8"/>
      <c r="E40" s="23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25"/>
    </row>
    <row r="41" spans="1:18" ht="15.95" customHeight="1" x14ac:dyDescent="0.25">
      <c r="A41" s="57" t="s">
        <v>63</v>
      </c>
      <c r="B41" s="57"/>
      <c r="C41" s="57"/>
      <c r="D41" s="41"/>
      <c r="E41" s="3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5.95" customHeight="1" x14ac:dyDescent="0.25">
      <c r="A42" s="5" t="s">
        <v>76</v>
      </c>
      <c r="B42" s="5"/>
      <c r="C42" s="5" t="s">
        <v>82</v>
      </c>
      <c r="D42" s="5"/>
      <c r="E42" s="3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5.95" customHeight="1" x14ac:dyDescent="0.25">
      <c r="A43" s="5" t="s">
        <v>77</v>
      </c>
      <c r="B43" s="5"/>
      <c r="C43" s="5" t="s">
        <v>83</v>
      </c>
      <c r="D43" s="5"/>
      <c r="E43" s="3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5.95" customHeight="1" x14ac:dyDescent="0.25">
      <c r="A44" s="12"/>
      <c r="B44" s="12"/>
      <c r="C44" s="12"/>
      <c r="D44" s="41"/>
      <c r="E44" s="3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5.95" customHeight="1" x14ac:dyDescent="0.25">
      <c r="A45" s="13" t="s">
        <v>64</v>
      </c>
      <c r="B45" s="13"/>
      <c r="C45" s="13"/>
      <c r="D45" s="41"/>
      <c r="E45" s="3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5.95" customHeight="1" x14ac:dyDescent="0.25">
      <c r="A46" s="14" t="s">
        <v>65</v>
      </c>
      <c r="B46" s="14"/>
      <c r="C46" s="14"/>
      <c r="D46" s="41"/>
      <c r="E46" s="3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5.95" customHeight="1" x14ac:dyDescent="0.25">
      <c r="A47" s="14" t="s">
        <v>66</v>
      </c>
      <c r="B47" s="14"/>
      <c r="C47" s="14"/>
      <c r="D47" s="41"/>
      <c r="E47" s="3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5.95" customHeight="1" x14ac:dyDescent="0.25">
      <c r="A48" s="14" t="s">
        <v>67</v>
      </c>
      <c r="B48" s="14"/>
      <c r="C48" s="14"/>
      <c r="D48" s="41"/>
      <c r="E48" s="3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5.95" customHeight="1" x14ac:dyDescent="0.25">
      <c r="A49" s="14" t="s">
        <v>68</v>
      </c>
      <c r="B49" s="14"/>
      <c r="C49" s="14"/>
      <c r="D49" s="41"/>
      <c r="E49" s="3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5.95" customHeight="1" x14ac:dyDescent="0.25">
      <c r="A50" s="14" t="s">
        <v>69</v>
      </c>
      <c r="B50" s="14"/>
      <c r="C50" s="14"/>
      <c r="D50" s="41"/>
      <c r="E50" s="35"/>
      <c r="F50" s="5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6"/>
    </row>
    <row r="51" spans="1:18" ht="15.95" customHeight="1" x14ac:dyDescent="0.25">
      <c r="A51" s="14" t="s">
        <v>70</v>
      </c>
      <c r="B51" s="14"/>
      <c r="C51" s="14"/>
      <c r="D51" s="41"/>
      <c r="E51" s="35"/>
      <c r="F51" s="5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</row>
    <row r="52" spans="1:18" ht="15.95" customHeight="1" x14ac:dyDescent="0.25">
      <c r="A52" s="14"/>
      <c r="B52" s="14"/>
      <c r="C52" s="14"/>
      <c r="D52" s="41"/>
      <c r="E52" s="35"/>
      <c r="F52" s="5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18" ht="15.95" customHeight="1" x14ac:dyDescent="0.25">
      <c r="A53" s="14"/>
      <c r="B53" s="14"/>
      <c r="C53" s="14"/>
      <c r="D53" s="41"/>
      <c r="E53" s="35"/>
      <c r="F53" s="5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18" ht="15.75" customHeight="1" x14ac:dyDescent="0.25">
      <c r="A54" s="4"/>
      <c r="B54" s="4"/>
      <c r="C54" s="32"/>
      <c r="D54" s="55" t="s">
        <v>71</v>
      </c>
      <c r="E54" s="55"/>
      <c r="F54" s="53" t="s">
        <v>72</v>
      </c>
      <c r="G54" s="53"/>
      <c r="H54" s="5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5">
      <c r="A55" s="4"/>
      <c r="B55" s="20"/>
      <c r="D55" s="56" t="s">
        <v>73</v>
      </c>
      <c r="E55" s="56"/>
      <c r="F55" s="54" t="s">
        <v>74</v>
      </c>
      <c r="G55" s="54"/>
      <c r="H55" s="5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5">
      <c r="A56" s="4"/>
      <c r="B56" s="28"/>
      <c r="C56" s="29"/>
      <c r="D56" s="42"/>
      <c r="E56" s="3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5">
      <c r="A57" s="4" t="s">
        <v>75</v>
      </c>
      <c r="B57" s="4"/>
      <c r="C57" s="4"/>
      <c r="D57" s="42"/>
      <c r="E57" s="3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25">
      <c r="F58" s="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6"/>
    </row>
    <row r="59" spans="1:18" x14ac:dyDescent="0.25">
      <c r="A59" s="3"/>
      <c r="B59" s="3"/>
      <c r="C59" s="3"/>
      <c r="D59" s="43"/>
      <c r="E59" s="37"/>
    </row>
    <row r="60" spans="1:18" x14ac:dyDescent="0.25">
      <c r="A60" s="2"/>
      <c r="B60" s="2"/>
      <c r="C60" s="2"/>
      <c r="D60" s="44"/>
      <c r="E60" s="38"/>
    </row>
  </sheetData>
  <mergeCells count="21">
    <mergeCell ref="A4:R4"/>
    <mergeCell ref="A5:R5"/>
    <mergeCell ref="A6:R6"/>
    <mergeCell ref="A7:R7"/>
    <mergeCell ref="E8:E9"/>
    <mergeCell ref="F8:Q8"/>
    <mergeCell ref="B25:C25"/>
    <mergeCell ref="F54:H54"/>
    <mergeCell ref="F55:H55"/>
    <mergeCell ref="D54:E54"/>
    <mergeCell ref="D55:E55"/>
    <mergeCell ref="A41:C41"/>
    <mergeCell ref="G51:R51"/>
    <mergeCell ref="D8:D9"/>
    <mergeCell ref="R8:R9"/>
    <mergeCell ref="A39:C39"/>
    <mergeCell ref="A8:C9"/>
    <mergeCell ref="B34:C34"/>
    <mergeCell ref="B10:C10"/>
    <mergeCell ref="B11:C11"/>
    <mergeCell ref="B15:C15"/>
  </mergeCells>
  <phoneticPr fontId="20" type="noConversion"/>
  <printOptions horizontalCentered="1"/>
  <pageMargins left="0.39370078740157483" right="0" top="0.19685039370078741" bottom="0.39370078740157483" header="0.31496062992125984" footer="0.31496062992125984"/>
  <pageSetup scale="38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Carmen Leyda  Pascual</cp:lastModifiedBy>
  <cp:revision/>
  <cp:lastPrinted>2024-01-18T17:14:26Z</cp:lastPrinted>
  <dcterms:created xsi:type="dcterms:W3CDTF">2018-04-17T18:57:16Z</dcterms:created>
  <dcterms:modified xsi:type="dcterms:W3CDTF">2024-01-18T17:17:45Z</dcterms:modified>
  <cp:category/>
  <cp:contentStatus/>
</cp:coreProperties>
</file>