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conapofa1-my.sharepoint.com/personal/cpascual_conapofa_gob_do/Documents/Escritorio/"/>
    </mc:Choice>
  </mc:AlternateContent>
  <xr:revisionPtr revIDLastSave="14" documentId="8_{CD5A5594-53FA-4F61-890A-495BB5930C70}" xr6:coauthVersionLast="47" xr6:coauthVersionMax="47" xr10:uidLastSave="{191E9924-1BB0-4FBF-AC40-4172EAB5DBE1}"/>
  <bookViews>
    <workbookView xWindow="-120" yWindow="-120" windowWidth="29040" windowHeight="15720" xr2:uid="{00000000-000D-0000-FFFF-FFFF00000000}"/>
  </bookViews>
  <sheets>
    <sheet name="Ejecucion del gasto 2024" sheetId="2" r:id="rId1"/>
  </sheets>
  <definedNames>
    <definedName name="_xlnm.Print_Area" localSheetId="0">'Ejecucion del gasto 2024'!$A$2:$P$52</definedName>
    <definedName name="_xlnm.Print_Titles" localSheetId="0">'Ejecucion del gasto 2024'!$2:$10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2" l="1"/>
  <c r="G26" i="2"/>
  <c r="G16" i="2"/>
  <c r="G12" i="2"/>
  <c r="P13" i="2"/>
  <c r="P14" i="2"/>
  <c r="F33" i="2"/>
  <c r="F26" i="2"/>
  <c r="F16" i="2"/>
  <c r="F12" i="2"/>
  <c r="P17" i="2"/>
  <c r="E16" i="2"/>
  <c r="P18" i="2"/>
  <c r="P19" i="2"/>
  <c r="P20" i="2"/>
  <c r="P21" i="2"/>
  <c r="P22" i="2"/>
  <c r="P23" i="2"/>
  <c r="P24" i="2"/>
  <c r="P25" i="2"/>
  <c r="P27" i="2"/>
  <c r="P28" i="2"/>
  <c r="P29" i="2"/>
  <c r="P30" i="2"/>
  <c r="P31" i="2"/>
  <c r="P32" i="2"/>
  <c r="P34" i="2"/>
  <c r="P35" i="2"/>
  <c r="P36" i="2"/>
  <c r="P37" i="2"/>
  <c r="P15" i="2"/>
  <c r="E26" i="2"/>
  <c r="E12" i="2"/>
  <c r="D16" i="2"/>
  <c r="B12" i="2"/>
  <c r="D12" i="2"/>
  <c r="B33" i="2"/>
  <c r="B26" i="2"/>
  <c r="B16" i="2"/>
  <c r="F38" i="2" l="1"/>
  <c r="P26" i="2"/>
  <c r="P12" i="2"/>
  <c r="P16" i="2"/>
  <c r="F11" i="2"/>
  <c r="G38" i="2"/>
  <c r="P33" i="2"/>
  <c r="G11" i="2"/>
  <c r="E38" i="2"/>
  <c r="D11" i="2"/>
  <c r="B11" i="2"/>
  <c r="E11" i="2"/>
  <c r="D38" i="2"/>
  <c r="P38" i="2" l="1"/>
  <c r="P11" i="2"/>
</calcChain>
</file>

<file path=xl/sharedStrings.xml><?xml version="1.0" encoding="utf-8"?>
<sst xmlns="http://schemas.openxmlformats.org/spreadsheetml/2006/main" count="61" uniqueCount="61">
  <si>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</si>
  <si>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</si>
  <si>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</si>
  <si>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</si>
  <si>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</si>
  <si>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</si>
  <si>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</si>
  <si>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</si>
  <si>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</si>
  <si>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</si>
  <si>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</si>
  <si>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</si>
  <si>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</si>
  <si>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</si>
  <si>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</si>
  <si>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</si>
  <si>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</si>
  <si>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</si>
  <si>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</si>
  <si>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</si>
  <si>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</si>
  <si>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</si>
  <si>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</si>
  <si>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</si>
  <si>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</si>
  <si>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</si>
  <si>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</si>
  <si>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</si>
  <si>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</si>
  <si>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</si>
  <si>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</si>
  <si>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</si>
  <si>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</si>
  <si>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</si>
  <si>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</si>
  <si>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</si>
  <si>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</si>
  <si>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</si>
  <si>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2.3.5 - PRODUCTOS DE CUERO, CAUCHO Y PLÁSTICO</t>
  </si>
  <si>
    <t>2.3.7 - COMBUSTIBLES, LUBRICANTES, PRODUCTOS QUÍMICOS Y CONEXOS</t>
  </si>
  <si>
    <t>2.3.9 - PRODUCTOS Y ÚTILES VARIOS</t>
  </si>
  <si>
    <t>2.6 - BIENES MUEBLES, INMUEBLES E INTANGIBLES</t>
  </si>
  <si>
    <t>2.6.1 - MOBILIARIO Y EQUIPO</t>
  </si>
  <si>
    <t>2.6.2 - MOBILIARIO Y EQUIPO AUDIOVISUAL, RECREATIVO Y EDUCACIONAL</t>
  </si>
  <si>
    <t>2.6.4 - VEHÍCULOS Y EQUIPO DE TRANSPORTE, TRACCIÓN Y ELEVACIÓN</t>
  </si>
  <si>
    <t>2.6.5 - MAQUINARIA, OTROS EQUIPOS Y HERRAMIENTAS</t>
  </si>
  <si>
    <t>CONSEJO NACIONAL DE POBLACION Y FAMILIA</t>
  </si>
  <si>
    <t xml:space="preserve">     LICDA.DIANA E. SANTANA</t>
  </si>
  <si>
    <t>LICDA. CARMEN L. PASCUAL</t>
  </si>
  <si>
    <t xml:space="preserve">DIRECTORA ADMINISTRATIVA </t>
  </si>
  <si>
    <t>Analista de presupuesto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</si>
  <si>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</si>
  <si>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</si>
  <si>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</si>
  <si>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</si>
  <si>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</si>
  <si>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6. Fuente  Reporte del -SIGEF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</si>
  <si>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</si>
  <si>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</si>
  <si>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</si>
  <si>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5. Fecha de registro: el día 10 del mes siguiente al mes analizado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</si>
</sst>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</cellStyleXfs>
  <cellXfs count="61">
    <xf numFmtId="0" fontId="0" fillId="0" borderId="0" xfId="0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4" fontId="0" fillId="0" borderId="0" xfId="0" applyNumberFormat="1"/>
    <xf numFmtId="43" fontId="0" fillId="0" borderId="0" xfId="1" applyFont="1"/>
    <xf numFmtId="43" fontId="2" fillId="2" borderId="9" xfId="1" applyFont="1" applyFill="1" applyBorder="1"/>
    <xf numFmtId="43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/>
    <xf numFmtId="0" fontId="4" fillId="0" borderId="0" xfId="0" applyFont="1" applyAlignment="1">
      <alignment wrapText="1"/>
    </xf>
    <xf numFmtId="0" fontId="5" fillId="0" borderId="1" xfId="0" applyFont="1" applyBorder="1" applyAlignment="1">
      <alignment vertical="top" readingOrder="1"/>
    </xf>
    <xf numFmtId="0" fontId="5" fillId="0" borderId="0" xfId="0" applyFont="1" applyAlignment="1">
      <alignment vertical="top" readingOrder="1"/>
    </xf>
    <xf numFmtId="0" fontId="2" fillId="2" borderId="0" xfId="0" applyFont="1" applyFill="1" applyAlignment="1">
      <alignment horizontal="center" vertical="center"/>
    </xf>
    <xf numFmtId="43" fontId="3" fillId="0" borderId="0" xfId="1" applyFont="1" applyAlignment="1">
      <alignment horizontal="left"/>
    </xf>
    <xf numFmtId="43" fontId="3" fillId="4" borderId="0" xfId="1" applyFont="1" applyFill="1"/>
    <xf numFmtId="43" fontId="3" fillId="0" borderId="0" xfId="1" applyFont="1" applyAlignment="1">
      <alignment horizontal="left" indent="1"/>
    </xf>
    <xf numFmtId="43" fontId="7" fillId="4" borderId="0" xfId="1" applyFont="1" applyFill="1" applyAlignment="1">
      <alignment wrapText="1"/>
    </xf>
    <xf numFmtId="43" fontId="8" fillId="4" borderId="0" xfId="1" applyFont="1" applyFill="1" applyAlignment="1">
      <alignment wrapText="1"/>
    </xf>
    <xf numFmtId="43" fontId="0" fillId="0" borderId="0" xfId="1" applyFont="1" applyAlignment="1">
      <alignment horizontal="left" indent="2"/>
    </xf>
    <xf numFmtId="43" fontId="8" fillId="0" borderId="0" xfId="1" applyFont="1" applyAlignment="1">
      <alignment wrapText="1"/>
    </xf>
    <xf numFmtId="43" fontId="8" fillId="0" borderId="0" xfId="1" applyFont="1" applyFill="1" applyAlignment="1">
      <alignment wrapText="1"/>
    </xf>
    <xf numFmtId="43" fontId="3" fillId="0" borderId="0" xfId="1" applyFont="1"/>
    <xf numFmtId="43" fontId="7" fillId="0" borderId="0" xfId="1" applyFont="1" applyAlignment="1">
      <alignment wrapText="1"/>
    </xf>
    <xf numFmtId="43" fontId="9" fillId="0" borderId="0" xfId="1" applyFont="1" applyAlignment="1">
      <alignment horizontal="right"/>
    </xf>
    <xf numFmtId="43" fontId="9" fillId="4" borderId="0" xfId="1" applyFont="1" applyFill="1" applyAlignment="1">
      <alignment horizontal="right"/>
    </xf>
    <xf numFmtId="43" fontId="7" fillId="0" borderId="0" xfId="1" applyFont="1" applyFill="1" applyBorder="1" applyAlignment="1">
      <alignment wrapText="1"/>
    </xf>
    <xf numFmtId="43" fontId="2" fillId="2" borderId="0" xfId="1" applyFont="1" applyFill="1" applyBorder="1"/>
    <xf numFmtId="0" fontId="3" fillId="0" borderId="0" xfId="0" applyFont="1" applyAlignment="1">
      <alignment horizontal="center" vertical="center"/>
    </xf>
    <xf numFmtId="43" fontId="1" fillId="0" borderId="0" xfId="1" applyFont="1"/>
    <xf numFmtId="43" fontId="15" fillId="4" borderId="0" xfId="1" applyFont="1" applyFill="1" applyAlignment="1">
      <alignment wrapText="1"/>
    </xf>
    <xf numFmtId="43" fontId="15" fillId="0" borderId="0" xfId="1" applyFont="1" applyAlignment="1">
      <alignment wrapText="1"/>
    </xf>
    <xf numFmtId="43" fontId="15" fillId="0" borderId="0" xfId="1" applyFont="1" applyFill="1" applyAlignment="1">
      <alignment wrapText="1"/>
    </xf>
    <xf numFmtId="43" fontId="18" fillId="0" borderId="0" xfId="1" applyFont="1" applyAlignment="1">
      <alignment horizontal="right"/>
    </xf>
    <xf numFmtId="0" fontId="3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top" wrapText="1" readingOrder="1"/>
    </xf>
    <xf numFmtId="0" fontId="17" fillId="0" borderId="0" xfId="0" applyFont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2" borderId="10" xfId="0" applyFont="1" applyFill="1" applyBorder="1" applyAlignment="1">
      <alignment horizontal="left" vertical="center"/>
    </xf>
    <xf numFmtId="0" fontId="14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</cellXfs>
  <cellStyles count="6">
    <cellStyle name="Millares" xfId="1" builtinId="3"/>
    <cellStyle name="Millares 2" xfId="5" xr:uid="{F5CB79E3-85BF-4EF4-B41A-B725AE63A14A}"/>
    <cellStyle name="Millares 2 2 4" xfId="3" xr:uid="{00000000-0005-0000-0000-000001000000}"/>
    <cellStyle name="Normal" xfId="0" builtinId="0"/>
    <cellStyle name="Normal 2 2" xfId="4" xr:uid="{00000000-0005-0000-0000-000003000000}"/>
    <cellStyle name="Normal 2 2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2138643</xdr:colOff>
      <xdr:row>37</xdr:row>
      <xdr:rowOff>0</xdr:rowOff>
    </xdr:to>
    <xdr:pic>
      <xdr:nvPicPr>
        <xdr:cNvPr id="10" name="Picture 1" descr="Texto&#10;&#10;Descripción generada automáticamente con confianza baja">
          <a:extLst>
            <a:ext uri="{FF2B5EF4-FFF2-40B4-BE49-F238E27FC236}">
              <a16:creationId xmlns:a16="http://schemas.microsoft.com/office/drawing/2014/main" id="{2BE32BC7-AD41-4AA5-AA43-B5F2B82B0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49" t="29268" r="28658" b="12195"/>
        <a:stretch>
          <a:fillRect/>
        </a:stretch>
      </xdr:blipFill>
      <xdr:spPr bwMode="auto">
        <a:xfrm>
          <a:off x="0" y="24765000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2195793</xdr:colOff>
      <xdr:row>37</xdr:row>
      <xdr:rowOff>0</xdr:rowOff>
    </xdr:to>
    <xdr:pic>
      <xdr:nvPicPr>
        <xdr:cNvPr id="11" name="Picture 1" descr="Texto, Carta&#10;&#10;Descripción generada automáticamente">
          <a:extLst>
            <a:ext uri="{FF2B5EF4-FFF2-40B4-BE49-F238E27FC236}">
              <a16:creationId xmlns:a16="http://schemas.microsoft.com/office/drawing/2014/main" id="{C0ED0D62-BEEF-49E4-BFDF-1B6C88357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contras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28" t="39130" r="24701" b="36087"/>
        <a:stretch>
          <a:fillRect/>
        </a:stretch>
      </xdr:blipFill>
      <xdr:spPr bwMode="auto">
        <a:xfrm>
          <a:off x="0" y="24831675"/>
          <a:ext cx="2200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2633943</xdr:colOff>
      <xdr:row>37</xdr:row>
      <xdr:rowOff>0</xdr:rowOff>
    </xdr:to>
    <xdr:pic>
      <xdr:nvPicPr>
        <xdr:cNvPr id="12" name="23 Imagen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F4BB6F9F-5B1B-48C7-8361-C10BB3F14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996" t="8211" b="9708"/>
        <a:stretch>
          <a:fillRect/>
        </a:stretch>
      </xdr:blipFill>
      <xdr:spPr bwMode="auto">
        <a:xfrm>
          <a:off x="0" y="24688800"/>
          <a:ext cx="2638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2138643</xdr:colOff>
      <xdr:row>37</xdr:row>
      <xdr:rowOff>0</xdr:rowOff>
    </xdr:to>
    <xdr:pic>
      <xdr:nvPicPr>
        <xdr:cNvPr id="13" name="Picture 1" descr="Texto&#10;&#10;Descripción generada automáticamente con confianza baja">
          <a:extLst>
            <a:ext uri="{FF2B5EF4-FFF2-40B4-BE49-F238E27FC236}">
              <a16:creationId xmlns:a16="http://schemas.microsoft.com/office/drawing/2014/main" id="{505D1DCC-DA6D-40BE-9E9A-609BDD562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49" t="29268" r="28658" b="12195"/>
        <a:stretch>
          <a:fillRect/>
        </a:stretch>
      </xdr:blipFill>
      <xdr:spPr bwMode="auto">
        <a:xfrm>
          <a:off x="0" y="24765000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2195793</xdr:colOff>
      <xdr:row>37</xdr:row>
      <xdr:rowOff>0</xdr:rowOff>
    </xdr:to>
    <xdr:pic>
      <xdr:nvPicPr>
        <xdr:cNvPr id="14" name="Picture 1" descr="Texto, Carta&#10;&#10;Descripción generada automáticamente">
          <a:extLst>
            <a:ext uri="{FF2B5EF4-FFF2-40B4-BE49-F238E27FC236}">
              <a16:creationId xmlns:a16="http://schemas.microsoft.com/office/drawing/2014/main" id="{415F96D2-2135-4A8E-B3DE-7BB015A8C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contras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28" t="39130" r="24701" b="36087"/>
        <a:stretch>
          <a:fillRect/>
        </a:stretch>
      </xdr:blipFill>
      <xdr:spPr bwMode="auto">
        <a:xfrm>
          <a:off x="0" y="24831675"/>
          <a:ext cx="2200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2633943</xdr:colOff>
      <xdr:row>37</xdr:row>
      <xdr:rowOff>0</xdr:rowOff>
    </xdr:to>
    <xdr:pic>
      <xdr:nvPicPr>
        <xdr:cNvPr id="15" name="23 Imagen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CBEA8313-4755-48EF-AE8B-D7143D374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996" t="8211" b="9708"/>
        <a:stretch>
          <a:fillRect/>
        </a:stretch>
      </xdr:blipFill>
      <xdr:spPr bwMode="auto">
        <a:xfrm>
          <a:off x="0" y="24688800"/>
          <a:ext cx="2638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67235</xdr:rowOff>
    </xdr:from>
    <xdr:to>
      <xdr:col>0</xdr:col>
      <xdr:colOff>1455770</xdr:colOff>
      <xdr:row>6</xdr:row>
      <xdr:rowOff>120395</xdr:rowOff>
    </xdr:to>
    <xdr:pic>
      <xdr:nvPicPr>
        <xdr:cNvPr id="16" name="Imagen 15" descr="Logotipo, nombre de la empresa&#10;&#10;Descripción generada automáticamente">
          <a:extLst>
            <a:ext uri="{FF2B5EF4-FFF2-40B4-BE49-F238E27FC236}">
              <a16:creationId xmlns:a16="http://schemas.microsoft.com/office/drawing/2014/main" id="{C798A8EC-823E-4509-AC39-85AA203A4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823" y="67235"/>
          <a:ext cx="1455770" cy="14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750794</xdr:colOff>
      <xdr:row>1</xdr:row>
      <xdr:rowOff>0</xdr:rowOff>
    </xdr:from>
    <xdr:to>
      <xdr:col>13</xdr:col>
      <xdr:colOff>308483</xdr:colOff>
      <xdr:row>6</xdr:row>
      <xdr:rowOff>157935</xdr:rowOff>
    </xdr:to>
    <xdr:pic>
      <xdr:nvPicPr>
        <xdr:cNvPr id="17" name="Imagen 16" descr="Logotipo, nombre de la empresa&#10;&#10;Descripción generada automáticamente">
          <a:extLst>
            <a:ext uri="{FF2B5EF4-FFF2-40B4-BE49-F238E27FC236}">
              <a16:creationId xmlns:a16="http://schemas.microsoft.com/office/drawing/2014/main" id="{9D37E74B-E7F1-4066-95D4-32030D08B875}"/>
            </a:ext>
            <a:ext uri="{147F2762-F138-4A5C-976F-8EAC2B608ADB}">
              <a16:predDERef xmlns:a16="http://schemas.microsoft.com/office/drawing/2014/main" pred="{F83CEC67-F7E1-4AD6-9212-B032E53BC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78618" y="190500"/>
          <a:ext cx="1417865" cy="1379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1826559</xdr:colOff>
      <xdr:row>39</xdr:row>
      <xdr:rowOff>0</xdr:rowOff>
    </xdr:from>
    <xdr:to>
      <xdr:col>0</xdr:col>
      <xdr:colOff>3922059</xdr:colOff>
      <xdr:row>41</xdr:row>
      <xdr:rowOff>14568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453F69A1-9C97-4732-9A28-97DC6673C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8" t="3375" r="378" b="53572"/>
        <a:stretch>
          <a:fillRect/>
        </a:stretch>
      </xdr:blipFill>
      <xdr:spPr bwMode="auto">
        <a:xfrm>
          <a:off x="1826559" y="7844118"/>
          <a:ext cx="20955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840440</xdr:colOff>
      <xdr:row>38</xdr:row>
      <xdr:rowOff>145677</xdr:rowOff>
    </xdr:from>
    <xdr:to>
      <xdr:col>3</xdr:col>
      <xdr:colOff>363070</xdr:colOff>
      <xdr:row>40</xdr:row>
      <xdr:rowOff>336177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1FD09127-F13D-4373-BFB8-9B51E4B79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5279"/>
        <a:stretch>
          <a:fillRect/>
        </a:stretch>
      </xdr:blipFill>
      <xdr:spPr bwMode="auto">
        <a:xfrm>
          <a:off x="6589058" y="7799295"/>
          <a:ext cx="19431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1949824</xdr:colOff>
      <xdr:row>43</xdr:row>
      <xdr:rowOff>33617</xdr:rowOff>
    </xdr:from>
    <xdr:to>
      <xdr:col>0</xdr:col>
      <xdr:colOff>3826249</xdr:colOff>
      <xdr:row>47</xdr:row>
      <xdr:rowOff>195542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3E3AE179-6E8D-4496-9F65-A06274D14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618" t="44556" r="2618" b="536"/>
        <a:stretch>
          <a:fillRect/>
        </a:stretch>
      </xdr:blipFill>
      <xdr:spPr bwMode="auto">
        <a:xfrm>
          <a:off x="1949824" y="8807823"/>
          <a:ext cx="18764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851647</xdr:colOff>
      <xdr:row>43</xdr:row>
      <xdr:rowOff>22412</xdr:rowOff>
    </xdr:from>
    <xdr:to>
      <xdr:col>3</xdr:col>
      <xdr:colOff>183777</xdr:colOff>
      <xdr:row>47</xdr:row>
      <xdr:rowOff>270062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2BC00417-CA58-4407-9294-CB86C2FF7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723" b="-2431"/>
        <a:stretch>
          <a:fillRect/>
        </a:stretch>
      </xdr:blipFill>
      <xdr:spPr bwMode="auto">
        <a:xfrm>
          <a:off x="6600265" y="8796618"/>
          <a:ext cx="17526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R60"/>
  <sheetViews>
    <sheetView showGridLines="0" tabSelected="1" topLeftCell="A12" zoomScale="85" zoomScaleNormal="85" workbookViewId="0">
      <selection activeCell="A61" sqref="A61"/>
    </sheetView>
  </sheetViews>
  <sheetFormatPr baseColWidth="10" defaultColWidth="11.42578125" defaultRowHeight="15" x14ac:dyDescent="0.25"/>
  <cols>
    <col min="1" max="1" width="86.140625" customWidth="1"/>
    <col min="2" max="2" width="19.7109375" customWidth="1"/>
    <col min="3" max="3" width="16.7109375" customWidth="1"/>
    <col min="4" max="5" width="13.28515625" customWidth="1"/>
    <col min="6" max="6" width="14.28515625" customWidth="1"/>
    <col min="7" max="7" width="13.140625" customWidth="1"/>
    <col min="8" max="8" width="14.28515625" customWidth="1"/>
    <col min="9" max="9" width="13.140625" customWidth="1"/>
    <col min="10" max="11" width="14.140625" customWidth="1"/>
    <col min="12" max="12" width="13.42578125" customWidth="1"/>
    <col min="13" max="13" width="14.42578125" customWidth="1"/>
    <col min="14" max="14" width="14.140625" customWidth="1"/>
    <col min="15" max="15" width="18" customWidth="1"/>
    <col min="16" max="16" width="18.5703125" customWidth="1"/>
    <col min="17" max="17" width="15.140625" bestFit="1" customWidth="1"/>
  </cols>
  <sheetData>
    <row r="3" spans="1:16" ht="28.5" customHeight="1" x14ac:dyDescent="0.35">
      <c r="A3" s="12"/>
      <c r="B3" s="12"/>
      <c r="C3" s="44" t="s">
        <v>46</v>
      </c>
      <c r="D3" s="44"/>
      <c r="E3" s="44"/>
      <c r="F3" s="44"/>
      <c r="G3" s="44"/>
      <c r="H3" s="44"/>
      <c r="I3" s="44"/>
      <c r="J3" s="44"/>
      <c r="K3" s="12"/>
      <c r="L3" s="12"/>
      <c r="M3" s="12"/>
      <c r="N3" s="12"/>
      <c r="O3" s="12"/>
      <c r="P3" s="12"/>
    </row>
    <row r="4" spans="1:16" ht="21" customHeight="1" x14ac:dyDescent="0.25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15.75" x14ac:dyDescent="0.25">
      <c r="A5" s="45">
        <v>2024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ht="15.75" customHeight="1" x14ac:dyDescent="0.25">
      <c r="A6" s="47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6" ht="15.75" customHeight="1" x14ac:dyDescent="0.25">
      <c r="A7" s="49" t="s">
        <v>1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9" spans="1:16" ht="25.5" customHeight="1" x14ac:dyDescent="0.25">
      <c r="A9" s="50" t="s">
        <v>2</v>
      </c>
      <c r="B9" s="53" t="s">
        <v>3</v>
      </c>
      <c r="C9" s="53" t="s">
        <v>4</v>
      </c>
      <c r="D9" s="55" t="s">
        <v>5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7"/>
    </row>
    <row r="10" spans="1:16" x14ac:dyDescent="0.25">
      <c r="A10" s="50"/>
      <c r="B10" s="54"/>
      <c r="C10" s="54"/>
      <c r="D10" s="1" t="s">
        <v>6</v>
      </c>
      <c r="E10" s="1" t="s">
        <v>7</v>
      </c>
      <c r="F10" s="1" t="s">
        <v>8</v>
      </c>
      <c r="G10" s="1" t="s">
        <v>9</v>
      </c>
      <c r="H10" s="2" t="s">
        <v>10</v>
      </c>
      <c r="I10" s="1" t="s">
        <v>11</v>
      </c>
      <c r="J10" s="2" t="s">
        <v>12</v>
      </c>
      <c r="K10" s="1" t="s">
        <v>13</v>
      </c>
      <c r="L10" s="1" t="s">
        <v>14</v>
      </c>
      <c r="M10" s="1" t="s">
        <v>15</v>
      </c>
      <c r="N10" s="1" t="s">
        <v>16</v>
      </c>
      <c r="O10" s="2" t="s">
        <v>17</v>
      </c>
      <c r="P10" s="1" t="s">
        <v>18</v>
      </c>
    </row>
    <row r="11" spans="1:16" s="11" customFormat="1" x14ac:dyDescent="0.25">
      <c r="A11" s="3" t="s">
        <v>19</v>
      </c>
      <c r="B11" s="16">
        <f>+B12+B16+B26+B33</f>
        <v>58074067</v>
      </c>
      <c r="C11" s="17"/>
      <c r="D11" s="17">
        <f>+D12+D16</f>
        <v>3617862.5900000003</v>
      </c>
      <c r="E11" s="17">
        <f>+E12+E16+E26</f>
        <v>4117556.15</v>
      </c>
      <c r="F11" s="17">
        <f>+F12+F16+F26+F33</f>
        <v>4166615.4999999995</v>
      </c>
      <c r="G11" s="17">
        <f>+G12+G16+G26+G33</f>
        <v>5048487.3600000003</v>
      </c>
      <c r="H11" s="17"/>
      <c r="I11" s="17"/>
      <c r="J11" s="17"/>
      <c r="K11" s="17"/>
      <c r="L11" s="17"/>
      <c r="M11" s="17"/>
      <c r="N11" s="17"/>
      <c r="O11" s="17"/>
      <c r="P11" s="17">
        <f>+D11+E11+F11+G11+H11+I11+J11+K11+L11+M11+N11+O11</f>
        <v>16950521.600000001</v>
      </c>
    </row>
    <row r="12" spans="1:16" s="11" customFormat="1" x14ac:dyDescent="0.25">
      <c r="A12" s="4" t="s">
        <v>20</v>
      </c>
      <c r="B12" s="18">
        <f>+B13+B14+B15</f>
        <v>46969011</v>
      </c>
      <c r="C12" s="19"/>
      <c r="D12" s="32">
        <f>+D13+D14+D15</f>
        <v>3614262.85</v>
      </c>
      <c r="E12" s="32">
        <f>+E13+E14+E15</f>
        <v>3601003.73</v>
      </c>
      <c r="F12" s="32">
        <f>+F13+F14+F15</f>
        <v>3533858.2199999997</v>
      </c>
      <c r="G12" s="32">
        <f>+G13+G14+G15</f>
        <v>3502027.27</v>
      </c>
      <c r="H12" s="20"/>
      <c r="I12" s="20"/>
      <c r="J12" s="20"/>
      <c r="K12" s="20"/>
      <c r="L12" s="20"/>
      <c r="M12" s="20"/>
      <c r="N12" s="20"/>
      <c r="O12" s="20"/>
      <c r="P12" s="32">
        <f>SUM(D12:O12)</f>
        <v>14251152.07</v>
      </c>
    </row>
    <row r="13" spans="1:16" x14ac:dyDescent="0.25">
      <c r="A13" s="5" t="s">
        <v>21</v>
      </c>
      <c r="B13" s="21">
        <v>40336132</v>
      </c>
      <c r="C13" s="22"/>
      <c r="D13" s="31">
        <v>3066110.02</v>
      </c>
      <c r="E13" s="22">
        <v>3054110.02</v>
      </c>
      <c r="F13" s="22">
        <v>2995026.69</v>
      </c>
      <c r="G13" s="22">
        <v>2968260.02</v>
      </c>
      <c r="H13" s="22"/>
      <c r="I13" s="22"/>
      <c r="J13" s="23"/>
      <c r="K13" s="23"/>
      <c r="L13" s="23"/>
      <c r="M13" s="22"/>
      <c r="N13" s="22"/>
      <c r="O13" s="22"/>
      <c r="P13" s="23">
        <f>SUM(D13:O13)</f>
        <v>12083506.75</v>
      </c>
    </row>
    <row r="14" spans="1:16" x14ac:dyDescent="0.25">
      <c r="A14" s="5" t="s">
        <v>22</v>
      </c>
      <c r="B14" s="21">
        <v>1140400</v>
      </c>
      <c r="C14" s="24"/>
      <c r="D14" s="31">
        <v>86700</v>
      </c>
      <c r="E14" s="31">
        <v>86700</v>
      </c>
      <c r="F14" s="31">
        <v>86700</v>
      </c>
      <c r="G14" s="31">
        <v>86700</v>
      </c>
      <c r="H14" s="24"/>
      <c r="I14" s="24"/>
      <c r="J14" s="24"/>
      <c r="K14" s="24"/>
      <c r="L14" s="24"/>
      <c r="M14" s="24"/>
      <c r="N14" s="24"/>
      <c r="O14" s="24"/>
      <c r="P14" s="31">
        <f>SUM(D14:O14)</f>
        <v>346800</v>
      </c>
    </row>
    <row r="15" spans="1:16" x14ac:dyDescent="0.25">
      <c r="A15" s="5" t="s">
        <v>23</v>
      </c>
      <c r="B15" s="21">
        <v>5492479</v>
      </c>
      <c r="C15" s="25"/>
      <c r="D15" s="22">
        <v>461452.83</v>
      </c>
      <c r="E15" s="22">
        <v>460193.71</v>
      </c>
      <c r="F15" s="22">
        <v>452131.53</v>
      </c>
      <c r="G15" s="22">
        <v>447067.25</v>
      </c>
      <c r="H15" s="22"/>
      <c r="I15" s="22"/>
      <c r="J15" s="22"/>
      <c r="K15" s="22"/>
      <c r="L15" s="22"/>
      <c r="M15" s="22"/>
      <c r="N15" s="22"/>
      <c r="O15" s="22"/>
      <c r="P15" s="23">
        <f t="shared" ref="P15:P17" si="0">SUM(D15:O15)</f>
        <v>1820845.32</v>
      </c>
    </row>
    <row r="16" spans="1:16" x14ac:dyDescent="0.25">
      <c r="A16" s="4" t="s">
        <v>24</v>
      </c>
      <c r="B16" s="18">
        <f>+B17+B18+B19+B20+B21+B22+B23+B24+B25</f>
        <v>6827258</v>
      </c>
      <c r="C16" s="25"/>
      <c r="D16" s="33">
        <f>+D17</f>
        <v>3599.74</v>
      </c>
      <c r="E16" s="33">
        <f>+E17+E21+E19</f>
        <v>501861.42</v>
      </c>
      <c r="F16" s="33">
        <f>+F21+F22+F24</f>
        <v>552993.17999999993</v>
      </c>
      <c r="G16" s="33">
        <f>+G17+G21+G23+G24+G25</f>
        <v>1045865.13</v>
      </c>
      <c r="H16" s="22"/>
      <c r="I16" s="22"/>
      <c r="J16" s="23"/>
      <c r="K16" s="23"/>
      <c r="L16" s="23"/>
      <c r="M16" s="22"/>
      <c r="N16" s="22"/>
      <c r="O16" s="22"/>
      <c r="P16" s="34">
        <f>SUM(D16:O16)</f>
        <v>2104319.4699999997</v>
      </c>
    </row>
    <row r="17" spans="1:16" x14ac:dyDescent="0.25">
      <c r="A17" s="5" t="s">
        <v>25</v>
      </c>
      <c r="B17" s="21">
        <v>2645000</v>
      </c>
      <c r="C17" s="25"/>
      <c r="D17" s="22">
        <v>3599.74</v>
      </c>
      <c r="E17" s="22">
        <v>402111.42</v>
      </c>
      <c r="F17" s="22"/>
      <c r="G17" s="22">
        <v>616269.87</v>
      </c>
      <c r="H17" s="22"/>
      <c r="I17" s="22"/>
      <c r="J17" s="23"/>
      <c r="K17" s="23"/>
      <c r="L17" s="23"/>
      <c r="M17" s="22"/>
      <c r="N17" s="22"/>
      <c r="O17" s="22"/>
      <c r="P17" s="23">
        <f t="shared" si="0"/>
        <v>1021981.03</v>
      </c>
    </row>
    <row r="18" spans="1:16" x14ac:dyDescent="0.25">
      <c r="A18" s="5" t="s">
        <v>26</v>
      </c>
      <c r="B18" s="21">
        <v>630000</v>
      </c>
      <c r="C18" s="25"/>
      <c r="D18" s="22"/>
      <c r="E18" s="22"/>
      <c r="F18" s="22"/>
      <c r="G18" s="22"/>
      <c r="H18" s="22"/>
      <c r="I18" s="22"/>
      <c r="J18" s="23"/>
      <c r="K18" s="23"/>
      <c r="L18" s="23"/>
      <c r="M18" s="22"/>
      <c r="N18" s="22"/>
      <c r="O18" s="22"/>
      <c r="P18" s="23">
        <f t="shared" ref="P18:P37" si="1">SUM(D18:O18)</f>
        <v>0</v>
      </c>
    </row>
    <row r="19" spans="1:16" x14ac:dyDescent="0.25">
      <c r="A19" s="5" t="s">
        <v>27</v>
      </c>
      <c r="B19" s="21">
        <v>1130438</v>
      </c>
      <c r="C19" s="25"/>
      <c r="D19" s="22"/>
      <c r="E19" s="22">
        <v>13750</v>
      </c>
      <c r="F19" s="22"/>
      <c r="G19" s="22"/>
      <c r="H19" s="22"/>
      <c r="I19" s="22"/>
      <c r="J19" s="23"/>
      <c r="K19" s="23"/>
      <c r="L19" s="23"/>
      <c r="M19" s="22"/>
      <c r="N19" s="22"/>
      <c r="O19" s="22"/>
      <c r="P19" s="23">
        <f t="shared" si="1"/>
        <v>13750</v>
      </c>
    </row>
    <row r="20" spans="1:16" x14ac:dyDescent="0.25">
      <c r="A20" s="5" t="s">
        <v>28</v>
      </c>
      <c r="B20" s="21">
        <v>25000</v>
      </c>
      <c r="C20" s="24"/>
      <c r="D20" s="31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3">
        <f t="shared" si="1"/>
        <v>0</v>
      </c>
    </row>
    <row r="21" spans="1:16" x14ac:dyDescent="0.25">
      <c r="A21" s="5" t="s">
        <v>29</v>
      </c>
      <c r="B21" s="21">
        <v>1275000</v>
      </c>
      <c r="C21" s="26"/>
      <c r="D21" s="22"/>
      <c r="E21" s="22">
        <v>86000</v>
      </c>
      <c r="F21" s="22">
        <v>86000</v>
      </c>
      <c r="G21" s="22">
        <v>50000</v>
      </c>
      <c r="H21" s="22"/>
      <c r="I21" s="22"/>
      <c r="J21" s="22"/>
      <c r="K21" s="22"/>
      <c r="L21" s="22"/>
      <c r="M21" s="22"/>
      <c r="N21" s="22"/>
      <c r="O21" s="22"/>
      <c r="P21" s="23">
        <f t="shared" si="1"/>
        <v>222000</v>
      </c>
    </row>
    <row r="22" spans="1:16" x14ac:dyDescent="0.25">
      <c r="A22" s="5" t="s">
        <v>30</v>
      </c>
      <c r="B22" s="21">
        <v>233000</v>
      </c>
      <c r="C22" s="26"/>
      <c r="D22" s="22"/>
      <c r="E22" s="22"/>
      <c r="F22" s="22">
        <v>286453.18</v>
      </c>
      <c r="G22" s="22"/>
      <c r="H22" s="22"/>
      <c r="I22" s="22"/>
      <c r="J22" s="23"/>
      <c r="K22" s="23"/>
      <c r="L22" s="23"/>
      <c r="M22" s="22"/>
      <c r="N22" s="22"/>
      <c r="O22" s="22"/>
      <c r="P22" s="23">
        <f t="shared" si="1"/>
        <v>286453.18</v>
      </c>
    </row>
    <row r="23" spans="1:16" x14ac:dyDescent="0.25">
      <c r="A23" s="5" t="s">
        <v>31</v>
      </c>
      <c r="B23" s="21">
        <v>310200</v>
      </c>
      <c r="C23" s="26"/>
      <c r="D23" s="22"/>
      <c r="E23" s="22"/>
      <c r="F23" s="22"/>
      <c r="G23" s="22">
        <v>242442.92</v>
      </c>
      <c r="H23" s="22"/>
      <c r="I23" s="22"/>
      <c r="J23" s="23"/>
      <c r="K23" s="23"/>
      <c r="L23" s="23"/>
      <c r="M23" s="22"/>
      <c r="N23" s="22"/>
      <c r="O23" s="22"/>
      <c r="P23" s="23">
        <f t="shared" si="1"/>
        <v>242442.92</v>
      </c>
    </row>
    <row r="24" spans="1:16" x14ac:dyDescent="0.25">
      <c r="A24" s="5" t="s">
        <v>32</v>
      </c>
      <c r="B24" s="21">
        <v>257500</v>
      </c>
      <c r="C24" s="26"/>
      <c r="D24" s="22"/>
      <c r="E24" s="22"/>
      <c r="F24" s="22">
        <v>180540</v>
      </c>
      <c r="G24" s="22">
        <v>21181</v>
      </c>
      <c r="H24" s="22"/>
      <c r="I24" s="22"/>
      <c r="J24" s="23"/>
      <c r="K24" s="23"/>
      <c r="L24" s="23"/>
      <c r="M24" s="22"/>
      <c r="N24" s="22"/>
      <c r="O24" s="22"/>
      <c r="P24" s="23">
        <f t="shared" si="1"/>
        <v>201721</v>
      </c>
    </row>
    <row r="25" spans="1:16" x14ac:dyDescent="0.25">
      <c r="A25" s="5" t="s">
        <v>33</v>
      </c>
      <c r="B25" s="21">
        <v>321120</v>
      </c>
      <c r="C25" s="26"/>
      <c r="D25" s="22"/>
      <c r="E25" s="22"/>
      <c r="F25" s="22"/>
      <c r="G25" s="22">
        <v>115971.34</v>
      </c>
      <c r="H25" s="22"/>
      <c r="I25" s="22"/>
      <c r="J25" s="22"/>
      <c r="K25" s="22"/>
      <c r="L25" s="22"/>
      <c r="M25" s="22"/>
      <c r="N25" s="22"/>
      <c r="O25" s="22"/>
      <c r="P25" s="23">
        <f t="shared" si="1"/>
        <v>115971.34</v>
      </c>
    </row>
    <row r="26" spans="1:16" s="36" customFormat="1" x14ac:dyDescent="0.25">
      <c r="A26" s="4" t="s">
        <v>34</v>
      </c>
      <c r="B26" s="18">
        <f>+B27+B28+B29+B30+B31+B32</f>
        <v>2357022</v>
      </c>
      <c r="C26" s="35"/>
      <c r="D26" s="33"/>
      <c r="E26" s="33">
        <f>+E27</f>
        <v>14691</v>
      </c>
      <c r="F26" s="33">
        <f>+F29+F32</f>
        <v>19521.560000000001</v>
      </c>
      <c r="G26" s="33">
        <f>+G27+G29+G31+G32</f>
        <v>401710.96</v>
      </c>
      <c r="H26" s="33"/>
      <c r="I26" s="33"/>
      <c r="J26" s="34"/>
      <c r="K26" s="34"/>
      <c r="L26" s="34"/>
      <c r="M26" s="33"/>
      <c r="N26" s="33"/>
      <c r="O26" s="33"/>
      <c r="P26" s="34">
        <f>SUM(D26:O26)</f>
        <v>435923.52</v>
      </c>
    </row>
    <row r="27" spans="1:16" x14ac:dyDescent="0.25">
      <c r="A27" s="5" t="s">
        <v>35</v>
      </c>
      <c r="B27" s="21">
        <v>285000</v>
      </c>
      <c r="C27" s="26"/>
      <c r="D27" s="22"/>
      <c r="E27" s="22">
        <v>14691</v>
      </c>
      <c r="F27" s="22"/>
      <c r="G27" s="22">
        <v>59413.99</v>
      </c>
      <c r="H27" s="22"/>
      <c r="I27" s="22"/>
      <c r="J27" s="23"/>
      <c r="K27" s="23"/>
      <c r="L27" s="23"/>
      <c r="M27" s="22"/>
      <c r="N27" s="22"/>
      <c r="O27" s="22"/>
      <c r="P27" s="23">
        <f t="shared" si="1"/>
        <v>74104.989999999991</v>
      </c>
    </row>
    <row r="28" spans="1:16" s="11" customFormat="1" x14ac:dyDescent="0.25">
      <c r="A28" s="5" t="s">
        <v>36</v>
      </c>
      <c r="B28" s="21">
        <v>109500</v>
      </c>
      <c r="C28" s="27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3">
        <f t="shared" si="1"/>
        <v>0</v>
      </c>
    </row>
    <row r="29" spans="1:16" x14ac:dyDescent="0.25">
      <c r="A29" s="5" t="s">
        <v>37</v>
      </c>
      <c r="B29" s="21">
        <v>228000</v>
      </c>
      <c r="C29" s="26"/>
      <c r="D29" s="22"/>
      <c r="E29" s="22"/>
      <c r="F29" s="22">
        <v>16087.41</v>
      </c>
      <c r="G29" s="22">
        <v>19185.830000000002</v>
      </c>
      <c r="H29" s="22"/>
      <c r="I29" s="22"/>
      <c r="J29" s="23"/>
      <c r="K29" s="23"/>
      <c r="L29" s="23"/>
      <c r="M29" s="22"/>
      <c r="N29" s="22"/>
      <c r="O29" s="22"/>
      <c r="P29" s="23">
        <f t="shared" si="1"/>
        <v>35273.240000000005</v>
      </c>
    </row>
    <row r="30" spans="1:16" x14ac:dyDescent="0.25">
      <c r="A30" s="5" t="s">
        <v>38</v>
      </c>
      <c r="B30" s="21">
        <v>96000</v>
      </c>
      <c r="C30" s="25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3">
        <f t="shared" si="1"/>
        <v>0</v>
      </c>
    </row>
    <row r="31" spans="1:16" x14ac:dyDescent="0.25">
      <c r="A31" s="5" t="s">
        <v>39</v>
      </c>
      <c r="B31" s="21">
        <v>1200000</v>
      </c>
      <c r="C31" s="25"/>
      <c r="D31" s="22"/>
      <c r="E31" s="22"/>
      <c r="F31" s="22"/>
      <c r="G31" s="22">
        <v>298876.65000000002</v>
      </c>
      <c r="H31" s="22"/>
      <c r="I31" s="22"/>
      <c r="J31" s="23"/>
      <c r="K31" s="23"/>
      <c r="L31" s="23"/>
      <c r="M31" s="22"/>
      <c r="N31" s="22"/>
      <c r="O31" s="22"/>
      <c r="P31" s="23">
        <f t="shared" si="1"/>
        <v>298876.65000000002</v>
      </c>
    </row>
    <row r="32" spans="1:16" x14ac:dyDescent="0.25">
      <c r="A32" s="5" t="s">
        <v>40</v>
      </c>
      <c r="B32" s="21">
        <v>438522</v>
      </c>
      <c r="C32" s="25"/>
      <c r="D32" s="22"/>
      <c r="E32" s="22"/>
      <c r="F32" s="22">
        <v>3434.15</v>
      </c>
      <c r="G32" s="22">
        <v>24234.49</v>
      </c>
      <c r="H32" s="22"/>
      <c r="I32" s="22"/>
      <c r="J32" s="23"/>
      <c r="K32" s="23"/>
      <c r="L32" s="23"/>
      <c r="M32" s="22"/>
      <c r="N32" s="22"/>
      <c r="O32" s="22"/>
      <c r="P32" s="23">
        <f t="shared" si="1"/>
        <v>27668.640000000003</v>
      </c>
    </row>
    <row r="33" spans="1:18" x14ac:dyDescent="0.25">
      <c r="A33" s="4" t="s">
        <v>41</v>
      </c>
      <c r="B33" s="18">
        <f>+B34+B35+B36+B37</f>
        <v>1920776</v>
      </c>
      <c r="C33" s="25"/>
      <c r="D33" s="22"/>
      <c r="E33" s="22"/>
      <c r="F33" s="33">
        <f>+F34</f>
        <v>60242.54</v>
      </c>
      <c r="G33" s="33">
        <f>+G34</f>
        <v>98884</v>
      </c>
      <c r="H33" s="22"/>
      <c r="I33" s="22"/>
      <c r="J33" s="22"/>
      <c r="K33" s="22"/>
      <c r="L33" s="22"/>
      <c r="M33" s="22"/>
      <c r="N33" s="22"/>
      <c r="O33" s="22"/>
      <c r="P33" s="34">
        <f>SUM(D33:O33)</f>
        <v>159126.54</v>
      </c>
    </row>
    <row r="34" spans="1:18" x14ac:dyDescent="0.25">
      <c r="A34" s="5" t="s">
        <v>42</v>
      </c>
      <c r="B34" s="21">
        <v>1100000</v>
      </c>
      <c r="C34" s="25"/>
      <c r="D34" s="22"/>
      <c r="E34" s="22"/>
      <c r="F34" s="22">
        <v>60242.54</v>
      </c>
      <c r="G34" s="22">
        <v>98884</v>
      </c>
      <c r="H34" s="22"/>
      <c r="I34" s="22"/>
      <c r="J34" s="22"/>
      <c r="K34" s="22"/>
      <c r="L34" s="22"/>
      <c r="M34" s="22"/>
      <c r="N34" s="22"/>
      <c r="O34" s="22"/>
      <c r="P34" s="23">
        <f t="shared" si="1"/>
        <v>159126.54</v>
      </c>
    </row>
    <row r="35" spans="1:18" x14ac:dyDescent="0.25">
      <c r="A35" s="5" t="s">
        <v>43</v>
      </c>
      <c r="B35" s="21">
        <v>255776</v>
      </c>
      <c r="C35" s="25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3">
        <f t="shared" si="1"/>
        <v>0</v>
      </c>
    </row>
    <row r="36" spans="1:18" x14ac:dyDescent="0.25">
      <c r="A36" s="5" t="s">
        <v>44</v>
      </c>
      <c r="B36" s="21">
        <v>25000</v>
      </c>
      <c r="C36" s="24"/>
      <c r="D36" s="31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3">
        <f t="shared" si="1"/>
        <v>0</v>
      </c>
    </row>
    <row r="37" spans="1:18" x14ac:dyDescent="0.25">
      <c r="A37" s="5" t="s">
        <v>45</v>
      </c>
      <c r="B37" s="21">
        <v>540000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2"/>
      <c r="N37" s="22"/>
      <c r="O37" s="28"/>
      <c r="P37" s="23">
        <f t="shared" si="1"/>
        <v>0</v>
      </c>
    </row>
    <row r="38" spans="1:18" x14ac:dyDescent="0.25">
      <c r="A38" s="15"/>
      <c r="B38" s="29"/>
      <c r="C38" s="8"/>
      <c r="D38" s="8">
        <f>+D12+D16</f>
        <v>3617862.5900000003</v>
      </c>
      <c r="E38" s="8">
        <f>+E12+E16+E26</f>
        <v>4117556.15</v>
      </c>
      <c r="F38" s="8">
        <f>+F12+F16+F26+F33</f>
        <v>4166615.4999999995</v>
      </c>
      <c r="G38" s="8">
        <f>+G12+G16+G26+G33</f>
        <v>5048487.3600000003</v>
      </c>
      <c r="H38" s="8"/>
      <c r="I38" s="8"/>
      <c r="J38" s="8"/>
      <c r="K38" s="8"/>
      <c r="L38" s="8"/>
      <c r="M38" s="8"/>
      <c r="N38" s="8"/>
      <c r="O38" s="8"/>
      <c r="P38" s="8">
        <f>+P12+P16+P26+P33</f>
        <v>16950521.599999998</v>
      </c>
      <c r="Q38" s="9"/>
      <c r="R38" s="9"/>
    </row>
    <row r="39" spans="1:18" x14ac:dyDescent="0.25">
      <c r="O39" s="7"/>
      <c r="P39" s="7"/>
    </row>
    <row r="40" spans="1:18" x14ac:dyDescent="0.25">
      <c r="E40" s="6"/>
      <c r="J40" s="6"/>
      <c r="K40" s="6"/>
      <c r="L40" s="6"/>
      <c r="O40" s="9"/>
      <c r="P40" s="9"/>
    </row>
    <row r="41" spans="1:18" ht="27" customHeight="1" x14ac:dyDescent="0.25">
      <c r="O41" s="7"/>
      <c r="P41" s="9"/>
    </row>
    <row r="42" spans="1:18" ht="15.75" x14ac:dyDescent="0.25">
      <c r="A42" s="30" t="s">
        <v>48</v>
      </c>
      <c r="B42" s="51" t="s">
        <v>47</v>
      </c>
      <c r="C42" s="51"/>
      <c r="D42" s="51"/>
    </row>
    <row r="43" spans="1:18" x14ac:dyDescent="0.25">
      <c r="A43" s="10" t="s">
        <v>50</v>
      </c>
      <c r="B43" s="52" t="s">
        <v>49</v>
      </c>
      <c r="C43" s="52"/>
      <c r="D43" s="52"/>
    </row>
    <row r="48" spans="1:18" ht="36.75" customHeight="1" thickBot="1" x14ac:dyDescent="0.3">
      <c r="A48" s="42"/>
      <c r="B48" s="42"/>
      <c r="D48" s="42"/>
      <c r="E48" s="42"/>
      <c r="N48" s="43"/>
      <c r="O48" s="43"/>
      <c r="P48" s="43"/>
    </row>
    <row r="49" spans="1:16" ht="30.75" thickBot="1" x14ac:dyDescent="0.3">
      <c r="A49" s="58" t="s">
        <v>57</v>
      </c>
      <c r="B49" s="39"/>
      <c r="D49" s="39"/>
      <c r="E49" s="39"/>
      <c r="N49" s="40"/>
      <c r="O49" s="40"/>
      <c r="P49" s="40"/>
    </row>
    <row r="50" spans="1:16" ht="30.75" thickBot="1" x14ac:dyDescent="0.3">
      <c r="A50" s="59" t="s">
        <v>58</v>
      </c>
      <c r="B50" s="39"/>
      <c r="D50" s="39"/>
      <c r="E50" s="39"/>
      <c r="N50" s="40"/>
      <c r="O50" s="40"/>
      <c r="P50" s="40"/>
    </row>
    <row r="51" spans="1:16" ht="60.75" thickBot="1" x14ac:dyDescent="0.3">
      <c r="A51" s="60" t="s">
        <v>59</v>
      </c>
      <c r="B51" s="39"/>
      <c r="D51" s="39"/>
      <c r="E51" s="39"/>
      <c r="N51" s="40"/>
      <c r="O51" s="40"/>
      <c r="P51" s="40"/>
    </row>
    <row r="52" spans="1:16" ht="15.75" x14ac:dyDescent="0.2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</row>
    <row r="53" spans="1:16" x14ac:dyDescent="0.25">
      <c r="A53" s="37" t="s">
        <v>51</v>
      </c>
    </row>
    <row r="54" spans="1:16" x14ac:dyDescent="0.25">
      <c r="A54" s="38" t="s">
        <v>52</v>
      </c>
    </row>
    <row r="55" spans="1:16" x14ac:dyDescent="0.25">
      <c r="A55" s="38" t="s">
        <v>53</v>
      </c>
    </row>
    <row r="56" spans="1:16" x14ac:dyDescent="0.25">
      <c r="A56" s="38" t="s">
        <v>54</v>
      </c>
    </row>
    <row r="57" spans="1:16" x14ac:dyDescent="0.25">
      <c r="A57" s="38" t="s">
        <v>55</v>
      </c>
    </row>
    <row r="58" spans="1:16" x14ac:dyDescent="0.25">
      <c r="A58" s="38" t="s">
        <v>60</v>
      </c>
    </row>
    <row r="59" spans="1:16" x14ac:dyDescent="0.25">
      <c r="A59" s="38" t="s">
        <v>56</v>
      </c>
    </row>
    <row r="60" spans="1:16" x14ac:dyDescent="0.25">
      <c r="A60" s="38"/>
    </row>
  </sheetData>
  <mergeCells count="14">
    <mergeCell ref="A52:P52"/>
    <mergeCell ref="A48:B48"/>
    <mergeCell ref="N48:P48"/>
    <mergeCell ref="D48:E48"/>
    <mergeCell ref="C3:J3"/>
    <mergeCell ref="A5:P5"/>
    <mergeCell ref="A6:P6"/>
    <mergeCell ref="A7:P7"/>
    <mergeCell ref="A9:A10"/>
    <mergeCell ref="B42:D42"/>
    <mergeCell ref="B43:D43"/>
    <mergeCell ref="B9:B10"/>
    <mergeCell ref="C9:C10"/>
    <mergeCell ref="D9:P9"/>
  </mergeCells>
  <pageMargins left="0.23622047244094491" right="0.23622047244094491" top="0.74803149606299213" bottom="0.74803149606299213" header="0.31496062992125984" footer="0.31496062992125984"/>
  <pageSetup paperSize="5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del gasto 2024</vt:lpstr>
      <vt:lpstr>'Ejecucion del gasto 2024'!Área_de_impresión</vt:lpstr>
      <vt:lpstr>'Ejecucion del gasto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Carmen Leyda  Pascual</cp:lastModifiedBy>
  <cp:lastPrinted>2024-05-14T14:11:04Z</cp:lastPrinted>
  <dcterms:created xsi:type="dcterms:W3CDTF">2021-12-08T16:11:17Z</dcterms:created>
  <dcterms:modified xsi:type="dcterms:W3CDTF">2024-05-14T14:11:28Z</dcterms:modified>
</cp:coreProperties>
</file>