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armenLeydaPascual\Downloads\"/>
    </mc:Choice>
  </mc:AlternateContent>
  <xr:revisionPtr revIDLastSave="0" documentId="8_{B11DD29D-8D0E-4791-AF59-1EF14A88E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P38" i="2"/>
  <c r="P33" i="2"/>
  <c r="P26" i="2"/>
  <c r="P12" i="2"/>
  <c r="L11" i="2"/>
  <c r="L38" i="2"/>
  <c r="L26" i="2"/>
  <c r="P27" i="2"/>
  <c r="P13" i="2"/>
  <c r="L16" i="2"/>
  <c r="L12" i="2"/>
  <c r="J33" i="2"/>
  <c r="J26" i="2"/>
  <c r="J16" i="2"/>
  <c r="J12" i="2"/>
  <c r="J11" i="2" l="1"/>
  <c r="J38" i="2"/>
  <c r="K33" i="2" l="1"/>
  <c r="K26" i="2"/>
  <c r="K16" i="2"/>
  <c r="K12" i="2"/>
  <c r="K38" i="2" s="1"/>
  <c r="P32" i="2"/>
  <c r="P25" i="2"/>
  <c r="P15" i="2"/>
  <c r="P36" i="2"/>
  <c r="P35" i="2"/>
  <c r="P34" i="2"/>
  <c r="P31" i="2"/>
  <c r="P30" i="2"/>
  <c r="P29" i="2"/>
  <c r="P28" i="2"/>
  <c r="P24" i="2"/>
  <c r="P23" i="2"/>
  <c r="P22" i="2"/>
  <c r="P21" i="2"/>
  <c r="P20" i="2"/>
  <c r="P19" i="2"/>
  <c r="P18" i="2"/>
  <c r="P17" i="2"/>
  <c r="P14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P16" i="2" s="1"/>
  <c r="B12" i="2"/>
  <c r="D12" i="2"/>
  <c r="B33" i="2"/>
  <c r="B26" i="2"/>
  <c r="B16" i="2"/>
  <c r="K11" i="2" l="1"/>
  <c r="P37" i="2"/>
  <c r="I11" i="2"/>
  <c r="H38" i="2"/>
  <c r="I38" i="2"/>
  <c r="F38" i="2"/>
  <c r="F11" i="2"/>
  <c r="G38" i="2"/>
  <c r="G11" i="2"/>
  <c r="E38" i="2"/>
  <c r="D11" i="2"/>
  <c r="B11" i="2"/>
  <c r="E11" i="2"/>
  <c r="D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<sst xmlns="http://schemas.openxmlformats.org/spreadsheetml/2006/main" count="61" uniqueCount="61">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</sst>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974912</xdr:colOff>
      <xdr:row>1</xdr:row>
      <xdr:rowOff>33617</xdr:rowOff>
    </xdr:from>
    <xdr:to>
      <xdr:col>0</xdr:col>
      <xdr:colOff>2430682</xdr:colOff>
      <xdr:row>7</xdr:row>
      <xdr:rowOff>75571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2" y="224117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38</xdr:row>
      <xdr:rowOff>0</xdr:rowOff>
    </xdr:from>
    <xdr:to>
      <xdr:col>0</xdr:col>
      <xdr:colOff>3922059</xdr:colOff>
      <xdr:row>40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0</xdr:rowOff>
    </xdr:from>
    <xdr:to>
      <xdr:col>3</xdr:col>
      <xdr:colOff>497540</xdr:colOff>
      <xdr:row>40</xdr:row>
      <xdr:rowOff>33618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42</xdr:row>
      <xdr:rowOff>33617</xdr:rowOff>
    </xdr:from>
    <xdr:to>
      <xdr:col>0</xdr:col>
      <xdr:colOff>3826249</xdr:colOff>
      <xdr:row>45</xdr:row>
      <xdr:rowOff>168088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617323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42</xdr:row>
      <xdr:rowOff>22413</xdr:rowOff>
    </xdr:from>
    <xdr:to>
      <xdr:col>3</xdr:col>
      <xdr:colOff>318247</xdr:colOff>
      <xdr:row>46</xdr:row>
      <xdr:rowOff>1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606119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190500</xdr:colOff>
      <xdr:row>1</xdr:row>
      <xdr:rowOff>67235</xdr:rowOff>
    </xdr:from>
    <xdr:to>
      <xdr:col>14</xdr:col>
      <xdr:colOff>704976</xdr:colOff>
      <xdr:row>7</xdr:row>
      <xdr:rowOff>109189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C746EE4-59A8-4E5F-863E-A159BE9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2577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zoomScale="85" zoomScaleNormal="85" workbookViewId="0">
      <selection activeCell="M13" sqref="M13"/>
    </sheetView>
  </sheetViews>
  <sheetFormatPr baseColWidth="10" defaultColWidth="11.42578125" defaultRowHeight="15" x14ac:dyDescent="0.25"/>
  <cols>
    <col min="1" max="1" width="86.7109375" customWidth="1"/>
    <col min="2" max="2" width="17.5703125" customWidth="1"/>
    <col min="3" max="3" width="16.7109375" customWidth="1"/>
    <col min="4" max="6" width="13.140625" bestFit="1" customWidth="1"/>
    <col min="7" max="7" width="13.140625" customWidth="1"/>
    <col min="8" max="8" width="13.140625" bestFit="1" customWidth="1"/>
    <col min="9" max="9" width="13.140625" customWidth="1"/>
    <col min="10" max="10" width="13.140625" bestFit="1" customWidth="1"/>
    <col min="11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44" t="s">
        <v>46</v>
      </c>
      <c r="D3" s="44"/>
      <c r="E3" s="44"/>
      <c r="F3" s="44"/>
      <c r="G3" s="44"/>
      <c r="H3" s="44"/>
      <c r="I3" s="44"/>
      <c r="J3" s="44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45">
        <v>2024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customHeight="1" x14ac:dyDescent="0.25">
      <c r="A6" s="47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1:16" ht="25.5" customHeight="1" x14ac:dyDescent="0.25">
      <c r="A9" s="50" t="s">
        <v>2</v>
      </c>
      <c r="B9" s="53" t="s">
        <v>3</v>
      </c>
      <c r="C9" s="53" t="s">
        <v>4</v>
      </c>
      <c r="D9" s="55" t="s">
        <v>5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x14ac:dyDescent="0.25">
      <c r="A10" s="50"/>
      <c r="B10" s="54"/>
      <c r="C10" s="54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>
        <f>+J12+J16+J26+J33</f>
        <v>3778113.02</v>
      </c>
      <c r="K11" s="17">
        <f>+K12+K16+K26+K33</f>
        <v>5946677.4899999993</v>
      </c>
      <c r="L11" s="17">
        <f>+L12+L16+L26</f>
        <v>4174043.25</v>
      </c>
      <c r="M11" s="17"/>
      <c r="N11" s="17"/>
      <c r="O11" s="17"/>
      <c r="P11" s="17">
        <f>+D11+E11+F11+G11+H11+I11+J11+K11+L11+M11+N11+O11</f>
        <v>40135942.190000005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32">
        <f>+J13+J14+J15</f>
        <v>3320538.62</v>
      </c>
      <c r="K12" s="32">
        <f>+K13+K14+K15</f>
        <v>4745982.8499999996</v>
      </c>
      <c r="L12" s="32">
        <f>+L13+L14+L15</f>
        <v>3420235.98</v>
      </c>
      <c r="M12" s="20"/>
      <c r="N12" s="20"/>
      <c r="O12" s="20"/>
      <c r="P12" s="32">
        <f>SUM(D12:O12)</f>
        <v>32906425.240000006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>
        <v>2810110.02</v>
      </c>
      <c r="K13" s="23">
        <v>2873110.02</v>
      </c>
      <c r="L13" s="23">
        <v>2896610.02</v>
      </c>
      <c r="M13" s="22"/>
      <c r="N13" s="22"/>
      <c r="O13" s="22"/>
      <c r="P13" s="23">
        <f>SUM(D13:O13)</f>
        <v>26742506.849999998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31">
        <v>86700</v>
      </c>
      <c r="K14" s="31">
        <v>1439540.02</v>
      </c>
      <c r="L14" s="31">
        <v>86700</v>
      </c>
      <c r="M14" s="31"/>
      <c r="N14" s="24"/>
      <c r="O14" s="24"/>
      <c r="P14" s="31">
        <f t="shared" ref="P12:P37" si="1">SUM(D14:O14)</f>
        <v>2133140.02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>
        <v>423728.6</v>
      </c>
      <c r="K15" s="22">
        <v>433332.81</v>
      </c>
      <c r="L15" s="22">
        <v>436925.96</v>
      </c>
      <c r="M15" s="22"/>
      <c r="N15" s="22"/>
      <c r="O15" s="22"/>
      <c r="P15" s="23">
        <f t="shared" si="1"/>
        <v>4030778.37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34">
        <f>+J17+J19+J21+J23</f>
        <v>372328.84</v>
      </c>
      <c r="K16" s="34">
        <f>+K17+K18+K19+K20+K21+K22+K23+K24+K25</f>
        <v>1019954.64</v>
      </c>
      <c r="L16" s="34">
        <f>+L17+L21+L23+L24+L25</f>
        <v>502576.61</v>
      </c>
      <c r="M16" s="22"/>
      <c r="N16" s="22"/>
      <c r="O16" s="22"/>
      <c r="P16" s="34">
        <f t="shared" si="1"/>
        <v>5534242.6299999999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>
        <v>212461.92</v>
      </c>
      <c r="K17" s="23">
        <v>385315.49</v>
      </c>
      <c r="L17" s="23">
        <v>344910.38</v>
      </c>
      <c r="M17" s="22"/>
      <c r="N17" s="22"/>
      <c r="O17" s="22"/>
      <c r="P17" s="23">
        <f t="shared" si="1"/>
        <v>2589416.34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>
        <v>24190</v>
      </c>
      <c r="L18" s="23"/>
      <c r="M18" s="22"/>
      <c r="N18" s="22"/>
      <c r="O18" s="22"/>
      <c r="P18" s="23">
        <f t="shared" si="1"/>
        <v>35459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>
        <v>57600</v>
      </c>
      <c r="K19" s="23"/>
      <c r="L19" s="23"/>
      <c r="M19" s="22"/>
      <c r="N19" s="22"/>
      <c r="O19" s="22"/>
      <c r="P19" s="23">
        <f t="shared" si="1"/>
        <v>417850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1"/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>
        <v>91000</v>
      </c>
      <c r="K21" s="22">
        <v>146000</v>
      </c>
      <c r="L21" s="22">
        <v>36000</v>
      </c>
      <c r="M21" s="22"/>
      <c r="N21" s="22"/>
      <c r="O21" s="22"/>
      <c r="P21" s="23">
        <f t="shared" si="1"/>
        <v>735420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1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>
        <v>11266.92</v>
      </c>
      <c r="K23" s="23">
        <v>227680.38</v>
      </c>
      <c r="L23" s="23">
        <v>81420</v>
      </c>
      <c r="M23" s="22"/>
      <c r="N23" s="22"/>
      <c r="O23" s="22"/>
      <c r="P23" s="23">
        <f t="shared" si="1"/>
        <v>601136.62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>
        <v>40356</v>
      </c>
      <c r="L24" s="23">
        <v>20599.23</v>
      </c>
      <c r="M24" s="22"/>
      <c r="N24" s="22"/>
      <c r="O24" s="22"/>
      <c r="P24" s="23">
        <f t="shared" si="1"/>
        <v>299846.23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>
        <v>196412.77</v>
      </c>
      <c r="L25" s="22">
        <v>19647</v>
      </c>
      <c r="M25" s="22"/>
      <c r="N25" s="22"/>
      <c r="O25" s="22"/>
      <c r="P25" s="23">
        <f t="shared" si="1"/>
        <v>543661.26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>
        <f>+J27+J32</f>
        <v>40995.56</v>
      </c>
      <c r="K26" s="34">
        <f>+K27+K28+K30+K29+K31+K32</f>
        <v>180740</v>
      </c>
      <c r="L26" s="34">
        <f>+L27+L28+L29+L31+L32</f>
        <v>251230.66000000003</v>
      </c>
      <c r="M26" s="33"/>
      <c r="N26" s="33"/>
      <c r="O26" s="33"/>
      <c r="P26" s="34">
        <f>SUM(D26:O26)</f>
        <v>1362227.58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>
        <v>30740</v>
      </c>
      <c r="L27" s="23">
        <v>19295</v>
      </c>
      <c r="M27" s="22"/>
      <c r="N27" s="22"/>
      <c r="O27" s="22"/>
      <c r="P27" s="23">
        <f>SUM(D27:O27)</f>
        <v>186918.15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>
        <v>1345.2</v>
      </c>
      <c r="M28" s="20"/>
      <c r="N28" s="20"/>
      <c r="O28" s="20"/>
      <c r="P28" s="23">
        <f t="shared" si="1"/>
        <v>13823.7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>
        <v>12826.5</v>
      </c>
      <c r="M29" s="22"/>
      <c r="N29" s="22"/>
      <c r="O29" s="22"/>
      <c r="P29" s="23">
        <f t="shared" si="1"/>
        <v>50599.740000000005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1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>
        <v>150000</v>
      </c>
      <c r="L31" s="23">
        <v>150000</v>
      </c>
      <c r="M31" s="22"/>
      <c r="N31" s="22"/>
      <c r="O31" s="22"/>
      <c r="P31" s="23">
        <f t="shared" si="1"/>
        <v>916925.05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>
        <v>40995.56</v>
      </c>
      <c r="K32" s="23"/>
      <c r="L32" s="23">
        <v>67763.960000000006</v>
      </c>
      <c r="M32" s="22"/>
      <c r="N32" s="22"/>
      <c r="O32" s="22"/>
      <c r="P32" s="23">
        <f t="shared" si="1"/>
        <v>193960.94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33">
        <f>+J37</f>
        <v>44250</v>
      </c>
      <c r="K33" s="33">
        <f>+K34+K35+K37+K36</f>
        <v>0</v>
      </c>
      <c r="L33" s="22"/>
      <c r="M33" s="22"/>
      <c r="N33" s="22"/>
      <c r="O33" s="22"/>
      <c r="P33" s="34">
        <f>SUM(D33:O33)</f>
        <v>333046.74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/>
      <c r="N34" s="22"/>
      <c r="O34" s="22"/>
      <c r="P34" s="23">
        <f t="shared" si="1"/>
        <v>273079.14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1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1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>
        <v>44250</v>
      </c>
      <c r="K37" s="25"/>
      <c r="L37" s="25"/>
      <c r="M37" s="22"/>
      <c r="N37" s="22"/>
      <c r="O37" s="28"/>
      <c r="P37" s="23">
        <f t="shared" si="1"/>
        <v>59967.6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>
        <f>+J12+J16+J26+J33</f>
        <v>3778113.02</v>
      </c>
      <c r="K38" s="8">
        <f>+K12+K16+K26+K33</f>
        <v>5946677.4899999993</v>
      </c>
      <c r="L38" s="8">
        <f>+L26+L16+L12</f>
        <v>4174043.25</v>
      </c>
      <c r="M38" s="8"/>
      <c r="N38" s="8"/>
      <c r="O38" s="8"/>
      <c r="P38" s="8">
        <f>+P12+P16+P26+P33</f>
        <v>40135942.190000005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48</v>
      </c>
      <c r="B41" s="51" t="s">
        <v>47</v>
      </c>
      <c r="C41" s="51"/>
      <c r="D41" s="51"/>
    </row>
    <row r="42" spans="1:18" x14ac:dyDescent="0.25">
      <c r="A42" s="10" t="s">
        <v>50</v>
      </c>
      <c r="B42" s="52" t="s">
        <v>49</v>
      </c>
      <c r="C42" s="52"/>
      <c r="D42" s="52"/>
    </row>
    <row r="46" spans="1:18" ht="15.75" thickBot="1" x14ac:dyDescent="0.3"/>
    <row r="47" spans="1:18" ht="30.75" thickBot="1" x14ac:dyDescent="0.3">
      <c r="A47" s="41" t="s">
        <v>57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58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59</v>
      </c>
      <c r="B49" s="39"/>
      <c r="D49" s="39"/>
      <c r="E49" s="39"/>
      <c r="N49" s="40"/>
      <c r="O49" s="40"/>
      <c r="P49" s="40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60</v>
      </c>
    </row>
    <row r="56" spans="1:16" x14ac:dyDescent="0.25">
      <c r="A56" s="38" t="s">
        <v>56</v>
      </c>
    </row>
    <row r="57" spans="1:16" x14ac:dyDescent="0.25">
      <c r="A57" s="38"/>
    </row>
  </sheetData>
  <mergeCells count="10">
    <mergeCell ref="B41:D41"/>
    <mergeCell ref="B42:D42"/>
    <mergeCell ref="B9:B10"/>
    <mergeCell ref="C9:C10"/>
    <mergeCell ref="D9:P9"/>
    <mergeCell ref="C3:J3"/>
    <mergeCell ref="A5:P5"/>
    <mergeCell ref="A6:P6"/>
    <mergeCell ref="A7:P7"/>
    <mergeCell ref="A9:A10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2024-05-14T14:11:04Z</cp:lastPrinted>
  <dcterms:created xsi:type="dcterms:W3CDTF">2021-12-08T16:11:17Z</dcterms:created>
  <dcterms:modified xsi:type="dcterms:W3CDTF">2024-10-10T13:40:40Z</dcterms:modified>
</cp:coreProperties>
</file>