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1" documentId="8_{A3E0F717-940D-474B-8E5C-D3FA79D90162}" xr6:coauthVersionLast="47" xr6:coauthVersionMax="47" xr10:uidLastSave="{CFEA3B31-F32D-4F61-AC68-06AF50BFDDF4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38" i="2"/>
  <c r="P33" i="2"/>
  <c r="P26" i="2"/>
  <c r="P16" i="2"/>
  <c r="N38" i="2"/>
  <c r="N11" i="2"/>
  <c r="N26" i="2"/>
  <c r="N16" i="2"/>
  <c r="N12" i="2"/>
  <c r="P18" i="2"/>
  <c r="P17" i="2"/>
  <c r="P14" i="2"/>
  <c r="P13" i="2"/>
  <c r="P12" i="2"/>
  <c r="P15" i="2"/>
  <c r="M33" i="2"/>
  <c r="M26" i="2"/>
  <c r="M16" i="2"/>
  <c r="M12" i="2"/>
  <c r="L11" i="2"/>
  <c r="L38" i="2"/>
  <c r="L26" i="2"/>
  <c r="P27" i="2"/>
  <c r="L16" i="2"/>
  <c r="L12" i="2"/>
  <c r="J33" i="2"/>
  <c r="J26" i="2"/>
  <c r="J16" i="2"/>
  <c r="J12" i="2"/>
  <c r="M11" i="2" l="1"/>
  <c r="M38" i="2"/>
  <c r="J11" i="2"/>
  <c r="J38" i="2"/>
  <c r="K33" i="2" l="1"/>
  <c r="K26" i="2"/>
  <c r="K16" i="2"/>
  <c r="K12" i="2"/>
  <c r="K38" i="2" s="1"/>
  <c r="P32" i="2"/>
  <c r="P25" i="2"/>
  <c r="P36" i="2"/>
  <c r="P35" i="2"/>
  <c r="P34" i="2"/>
  <c r="P31" i="2"/>
  <c r="P30" i="2"/>
  <c r="P29" i="2"/>
  <c r="P28" i="2"/>
  <c r="P24" i="2"/>
  <c r="P23" i="2"/>
  <c r="P22" i="2"/>
  <c r="P21" i="2"/>
  <c r="P20" i="2"/>
  <c r="P19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K11" i="2" l="1"/>
  <c r="P37" i="2"/>
  <c r="I11" i="2"/>
  <c r="H38" i="2"/>
  <c r="I38" i="2"/>
  <c r="F38" i="2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<sst xmlns="http://schemas.openxmlformats.org/spreadsheetml/2006/main" count="61" uniqueCount="61">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</sst>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974912</xdr:colOff>
      <xdr:row>1</xdr:row>
      <xdr:rowOff>33617</xdr:rowOff>
    </xdr:from>
    <xdr:to>
      <xdr:col>0</xdr:col>
      <xdr:colOff>2430682</xdr:colOff>
      <xdr:row>7</xdr:row>
      <xdr:rowOff>75571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2" y="224117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1916206</xdr:colOff>
      <xdr:row>38</xdr:row>
      <xdr:rowOff>33618</xdr:rowOff>
    </xdr:from>
    <xdr:to>
      <xdr:col>0</xdr:col>
      <xdr:colOff>4011706</xdr:colOff>
      <xdr:row>40</xdr:row>
      <xdr:rowOff>48186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916206" y="7687236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851645</xdr:colOff>
      <xdr:row>37</xdr:row>
      <xdr:rowOff>179295</xdr:rowOff>
    </xdr:from>
    <xdr:to>
      <xdr:col>3</xdr:col>
      <xdr:colOff>598982</xdr:colOff>
      <xdr:row>40</xdr:row>
      <xdr:rowOff>22413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633880" y="7642413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1871383</xdr:colOff>
      <xdr:row>42</xdr:row>
      <xdr:rowOff>56028</xdr:rowOff>
    </xdr:from>
    <xdr:to>
      <xdr:col>0</xdr:col>
      <xdr:colOff>3747808</xdr:colOff>
      <xdr:row>45</xdr:row>
      <xdr:rowOff>190499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871383" y="8639734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795618</xdr:colOff>
      <xdr:row>42</xdr:row>
      <xdr:rowOff>44825</xdr:rowOff>
    </xdr:from>
    <xdr:to>
      <xdr:col>3</xdr:col>
      <xdr:colOff>352455</xdr:colOff>
      <xdr:row>46</xdr:row>
      <xdr:rowOff>22413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577853" y="8628531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631658</xdr:colOff>
      <xdr:row>1</xdr:row>
      <xdr:rowOff>57209</xdr:rowOff>
    </xdr:from>
    <xdr:to>
      <xdr:col>14</xdr:col>
      <xdr:colOff>283870</xdr:colOff>
      <xdr:row>7</xdr:row>
      <xdr:rowOff>99163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CC746EE4-59A8-4E5F-863E-A159BE9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3579" y="247709"/>
          <a:ext cx="1456949" cy="14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topLeftCell="A13" zoomScale="95" zoomScaleNormal="95" workbookViewId="0">
      <selection activeCell="L1" sqref="L1"/>
    </sheetView>
  </sheetViews>
  <sheetFormatPr baseColWidth="10" defaultColWidth="11.42578125" defaultRowHeight="15" x14ac:dyDescent="0.25"/>
  <cols>
    <col min="1" max="1" width="85.85546875" customWidth="1"/>
    <col min="2" max="2" width="18.140625" customWidth="1"/>
    <col min="3" max="3" width="14.7109375" customWidth="1"/>
    <col min="4" max="14" width="13.5703125" bestFit="1" customWidth="1"/>
    <col min="15" max="15" width="10.140625" bestFit="1" customWidth="1"/>
    <col min="16" max="16" width="14.5703125" bestFit="1" customWidth="1"/>
    <col min="17" max="17" width="15.140625" bestFit="1" customWidth="1"/>
  </cols>
  <sheetData>
    <row r="3" spans="1:16" ht="28.5" customHeight="1" x14ac:dyDescent="0.35">
      <c r="A3" s="12"/>
      <c r="B3" s="12"/>
      <c r="C3" s="51" t="s">
        <v>46</v>
      </c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52">
        <v>2024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ht="25.5" customHeight="1" x14ac:dyDescent="0.25">
      <c r="A9" s="57" t="s">
        <v>2</v>
      </c>
      <c r="B9" s="46" t="s">
        <v>3</v>
      </c>
      <c r="C9" s="46" t="s">
        <v>4</v>
      </c>
      <c r="D9" s="48" t="s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25">
      <c r="A10" s="57"/>
      <c r="B10" s="47"/>
      <c r="C10" s="47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>
        <f>+K12+K16+K26+K33</f>
        <v>5946677.4899999993</v>
      </c>
      <c r="L11" s="17">
        <f>+L12+L16+L26</f>
        <v>4174043.25</v>
      </c>
      <c r="M11" s="17">
        <f>+M12+M16+M26</f>
        <v>4444143.29</v>
      </c>
      <c r="N11" s="17">
        <f>+N12+N16+N26</f>
        <v>3959573.56</v>
      </c>
      <c r="O11" s="17"/>
      <c r="P11" s="17">
        <f>+D11+E11+F11+G11+H11+I11+J11+K11+L11+M11+N11+O11</f>
        <v>48539659.040000007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32">
        <f>+K13+K14+K15</f>
        <v>4745982.8499999996</v>
      </c>
      <c r="L12" s="32">
        <f>+L13+L14+L15</f>
        <v>3420235.98</v>
      </c>
      <c r="M12" s="32">
        <f>+M13+M14+M15</f>
        <v>3420235.98</v>
      </c>
      <c r="N12" s="32">
        <f>+N13+N14+N15</f>
        <v>3420235.98</v>
      </c>
      <c r="O12" s="20"/>
      <c r="P12" s="32">
        <f>SUM(D12:O12)</f>
        <v>39746897.200000003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>
        <v>2873110.02</v>
      </c>
      <c r="L13" s="23">
        <v>2896610.02</v>
      </c>
      <c r="M13" s="23">
        <v>2896610.02</v>
      </c>
      <c r="N13" s="22">
        <v>2896610.02</v>
      </c>
      <c r="O13" s="22"/>
      <c r="P13" s="23">
        <f>SUM(D13:O13)</f>
        <v>32535726.889999997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31">
        <v>1439540.02</v>
      </c>
      <c r="L14" s="31">
        <v>86700</v>
      </c>
      <c r="M14" s="31">
        <v>86700</v>
      </c>
      <c r="N14" s="31">
        <v>86700</v>
      </c>
      <c r="O14" s="24"/>
      <c r="P14" s="31">
        <f>SUM(D14:O14)</f>
        <v>2306540.02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>
        <v>433332.81</v>
      </c>
      <c r="L15" s="22">
        <v>436925.96</v>
      </c>
      <c r="M15" s="22">
        <v>436925.96</v>
      </c>
      <c r="N15" s="22">
        <v>436925.96</v>
      </c>
      <c r="O15" s="22"/>
      <c r="P15" s="23">
        <f t="shared" ref="P15" si="1">SUM(D15:O15)</f>
        <v>4904630.29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34">
        <f>+K17+K18+K19+K20+K21+K22+K23+K24+K25</f>
        <v>1019954.64</v>
      </c>
      <c r="L16" s="34">
        <f>+L17+L21+L23+L24+L25</f>
        <v>502576.61</v>
      </c>
      <c r="M16" s="33">
        <f>+M17+M19+M21+M24+M25</f>
        <v>761365</v>
      </c>
      <c r="N16" s="33">
        <f>+N17+N19+N21+N23+N24</f>
        <v>415837.57999999996</v>
      </c>
      <c r="O16" s="22"/>
      <c r="P16" s="34">
        <f>SUM(D16:O16)</f>
        <v>6711445.21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>
        <v>385315.49</v>
      </c>
      <c r="L17" s="23">
        <v>344910.38</v>
      </c>
      <c r="M17" s="23">
        <v>257433</v>
      </c>
      <c r="N17" s="22">
        <v>5408.84</v>
      </c>
      <c r="O17" s="22"/>
      <c r="P17" s="23">
        <f>SUM(D17:O17)</f>
        <v>2852258.1799999997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>
        <v>24190</v>
      </c>
      <c r="L18" s="23"/>
      <c r="M18" s="22"/>
      <c r="N18" s="22"/>
      <c r="O18" s="22"/>
      <c r="P18" s="23">
        <f>SUM(D18:O18)</f>
        <v>35459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>
        <v>83700</v>
      </c>
      <c r="N19" s="22">
        <v>131938.74</v>
      </c>
      <c r="O19" s="22"/>
      <c r="P19" s="23">
        <f t="shared" ref="P19:P37" si="2">SUM(D19:O19)</f>
        <v>633488.74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2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>
        <v>146000</v>
      </c>
      <c r="L21" s="22">
        <v>36000</v>
      </c>
      <c r="M21" s="22">
        <v>146000</v>
      </c>
      <c r="N21" s="22">
        <v>36000</v>
      </c>
      <c r="O21" s="22"/>
      <c r="P21" s="23">
        <f t="shared" si="2"/>
        <v>917420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2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>
        <v>227680.38</v>
      </c>
      <c r="L23" s="23">
        <v>81420</v>
      </c>
      <c r="M23" s="22"/>
      <c r="N23" s="22">
        <v>230100</v>
      </c>
      <c r="O23" s="22"/>
      <c r="P23" s="23">
        <f t="shared" si="2"/>
        <v>831236.62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>
        <v>40356</v>
      </c>
      <c r="L24" s="23">
        <v>20599.23</v>
      </c>
      <c r="M24" s="22">
        <v>199892</v>
      </c>
      <c r="N24" s="22">
        <v>12390</v>
      </c>
      <c r="O24" s="22"/>
      <c r="P24" s="23">
        <f t="shared" si="2"/>
        <v>512128.23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>
        <v>196412.77</v>
      </c>
      <c r="L25" s="22">
        <v>19647</v>
      </c>
      <c r="M25" s="22">
        <v>74340</v>
      </c>
      <c r="N25" s="22"/>
      <c r="O25" s="22"/>
      <c r="P25" s="23">
        <f t="shared" si="2"/>
        <v>618001.26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>
        <f>+K27+K28+K30+K29+K31+K32</f>
        <v>180740</v>
      </c>
      <c r="L26" s="34">
        <f>+L27+L28+L29+L31+L32</f>
        <v>251230.66000000003</v>
      </c>
      <c r="M26" s="33">
        <f>+M27+M28+M31</f>
        <v>262542.31</v>
      </c>
      <c r="N26" s="33">
        <f>+N31</f>
        <v>123500</v>
      </c>
      <c r="O26" s="33"/>
      <c r="P26" s="34">
        <f>SUM(D26:O26)</f>
        <v>1748269.8900000001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>
        <v>30740</v>
      </c>
      <c r="L27" s="23">
        <v>19295</v>
      </c>
      <c r="M27" s="22">
        <v>130640.71</v>
      </c>
      <c r="N27" s="22"/>
      <c r="O27" s="22"/>
      <c r="P27" s="23">
        <f>SUM(D27:O27)</f>
        <v>317558.86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>
        <v>1345.2</v>
      </c>
      <c r="M28" s="20">
        <v>8401.6</v>
      </c>
      <c r="N28" s="20"/>
      <c r="O28" s="20"/>
      <c r="P28" s="23">
        <f t="shared" si="2"/>
        <v>22225.300000000003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>
        <v>12826.5</v>
      </c>
      <c r="M29" s="22"/>
      <c r="N29" s="22"/>
      <c r="O29" s="22"/>
      <c r="P29" s="23">
        <f t="shared" si="2"/>
        <v>50599.740000000005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2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>
        <v>150000</v>
      </c>
      <c r="L31" s="23">
        <v>150000</v>
      </c>
      <c r="M31" s="22">
        <v>123500</v>
      </c>
      <c r="N31" s="22">
        <v>123500</v>
      </c>
      <c r="O31" s="22"/>
      <c r="P31" s="23">
        <f t="shared" si="2"/>
        <v>1163925.05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>
        <v>67763.960000000006</v>
      </c>
      <c r="M32" s="22"/>
      <c r="N32" s="22"/>
      <c r="O32" s="22"/>
      <c r="P32" s="23">
        <f t="shared" si="2"/>
        <v>193960.94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33">
        <f>+K34+K35+K37+K36</f>
        <v>0</v>
      </c>
      <c r="L33" s="22"/>
      <c r="M33" s="22">
        <f>+M34+M35+M36+M37</f>
        <v>0</v>
      </c>
      <c r="N33" s="22">
        <v>0</v>
      </c>
      <c r="O33" s="22"/>
      <c r="P33" s="34">
        <f>SUM(D33:O33)</f>
        <v>333046.74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>
        <v>0</v>
      </c>
      <c r="N34" s="22"/>
      <c r="O34" s="22"/>
      <c r="P34" s="23">
        <f t="shared" si="2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>
        <v>0</v>
      </c>
      <c r="N35" s="22"/>
      <c r="O35" s="22"/>
      <c r="P35" s="23">
        <f t="shared" si="2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>
        <v>0</v>
      </c>
      <c r="N36" s="24"/>
      <c r="O36" s="24"/>
      <c r="P36" s="23">
        <f t="shared" si="2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>
        <v>0</v>
      </c>
      <c r="N37" s="22"/>
      <c r="O37" s="28"/>
      <c r="P37" s="23">
        <f t="shared" si="2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>
        <f>+K12+K16+K26+K33</f>
        <v>5946677.4899999993</v>
      </c>
      <c r="L38" s="8">
        <f>+L26+L16+L12</f>
        <v>4174043.25</v>
      </c>
      <c r="M38" s="8">
        <f>+M12+M16+M26</f>
        <v>4444143.29</v>
      </c>
      <c r="N38" s="8">
        <f>+N12+N16+N26</f>
        <v>3959573.56</v>
      </c>
      <c r="O38" s="8"/>
      <c r="P38" s="8">
        <f>+P12+P16+P26+P33</f>
        <v>48539659.040000007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44" t="s">
        <v>47</v>
      </c>
      <c r="C41" s="44"/>
      <c r="D41" s="44"/>
    </row>
    <row r="42" spans="1:18" x14ac:dyDescent="0.25">
      <c r="A42" s="10" t="s">
        <v>50</v>
      </c>
      <c r="B42" s="45" t="s">
        <v>49</v>
      </c>
      <c r="C42" s="45"/>
      <c r="D42" s="45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2024-12-11T18:09:11Z</cp:lastPrinted>
  <dcterms:created xsi:type="dcterms:W3CDTF">2021-12-08T16:11:17Z</dcterms:created>
  <dcterms:modified xsi:type="dcterms:W3CDTF">2024-12-11T18:09:44Z</dcterms:modified>
</cp:coreProperties>
</file>