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conapofa1-my.sharepoint.com/personal/adiaz_conapofa_gob_do/Documents/Desktop/KMS AUTO 22/AÑO 2023/INFORMES TRIMESTRALES 2023/SEGUNDO TRIMESTRE 2023/"/>
    </mc:Choice>
  </mc:AlternateContent>
  <xr:revisionPtr revIDLastSave="8" documentId="8_{D520F1F1-603D-4B80-A5FC-4CB25BC6E230}" xr6:coauthVersionLast="47" xr6:coauthVersionMax="47" xr10:uidLastSave="{B21D554F-7095-4B34-A036-B9E13BFB6861}"/>
  <bookViews>
    <workbookView xWindow="-120" yWindow="-120" windowWidth="20730" windowHeight="11160" activeTab="3" xr2:uid="{00000000-000D-0000-FFFF-FFFF00000000}"/>
  </bookViews>
  <sheets>
    <sheet name="Producto 02" sheetId="1" r:id="rId1"/>
    <sheet name="Producto 03" sheetId="2" r:id="rId2"/>
    <sheet name="Producto 04" sheetId="3" r:id="rId3"/>
    <sheet name="Producto 05"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7" i="1" l="1"/>
  <c r="I31" i="2"/>
  <c r="L58" i="1"/>
  <c r="I24" i="3" l="1"/>
  <c r="I28" i="1"/>
  <c r="J30" i="1" l="1"/>
  <c r="I30" i="2"/>
  <c r="I30" i="4"/>
  <c r="J31" i="2" l="1"/>
  <c r="J30" i="2"/>
  <c r="J29" i="2"/>
  <c r="J28" i="2"/>
  <c r="J29" i="1" l="1"/>
  <c r="I31" i="1"/>
  <c r="I29" i="4"/>
  <c r="I24" i="4"/>
  <c r="I24" i="1"/>
  <c r="I24" i="2"/>
  <c r="I29" i="2"/>
  <c r="J28" i="1" l="1"/>
  <c r="I31" i="4" l="1"/>
  <c r="J31" i="4"/>
  <c r="J30" i="4"/>
  <c r="J29" i="4"/>
  <c r="J28" i="4"/>
  <c r="I29" i="1"/>
  <c r="J31" i="1"/>
  <c r="J28" i="3"/>
  <c r="J31" i="3"/>
  <c r="J30" i="3"/>
  <c r="J29" i="3"/>
  <c r="I31" i="3" l="1"/>
  <c r="I30" i="3"/>
  <c r="I29" i="3"/>
  <c r="I28" i="3"/>
  <c r="M28" i="1" l="1"/>
  <c r="M27" i="1"/>
  <c r="M30" i="1"/>
  <c r="C15" i="4"/>
  <c r="C14" i="4"/>
  <c r="C15" i="3"/>
  <c r="C14" i="3"/>
  <c r="C15" i="2"/>
  <c r="C14" i="2"/>
  <c r="I28" i="4" l="1"/>
  <c r="I30" i="1"/>
  <c r="M31" i="1"/>
  <c r="I28" i="2"/>
  <c r="C15" i="1"/>
  <c r="C14" i="1"/>
</calcChain>
</file>

<file path=xl/sharedStrings.xml><?xml version="1.0" encoding="utf-8"?>
<sst xmlns="http://schemas.openxmlformats.org/spreadsheetml/2006/main" count="313" uniqueCount="93">
  <si>
    <t>Código</t>
  </si>
  <si>
    <t>Documento Relacionado</t>
  </si>
  <si>
    <t>Fecha Versión</t>
  </si>
  <si>
    <t>Versión</t>
  </si>
  <si>
    <t>I.I - Completar los datos requeridos sobre la institución</t>
  </si>
  <si>
    <t>Capítulo</t>
  </si>
  <si>
    <t>Subcapítulo</t>
  </si>
  <si>
    <t>01</t>
  </si>
  <si>
    <t>Unidad Ejecutora</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</si>
  <si>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</si>
  <si>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</si>
  <si>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</si>
  <si>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</si>
  <si>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</si>
  <si>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</si>
  <si>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</si>
  <si>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</si>
  <si>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</si>
  <si>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</si>
  <si>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</si>
  <si>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</si>
  <si>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</si>
  <si>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</si>
  <si>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</si>
  <si>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</si>
  <si>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</si>
  <si>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</si>
  <si>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</si>
  <si>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</si>
  <si>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</si>
  <si>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</si>
  <si>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</si>
  <si>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</si>
  <si>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</si>
  <si>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</si>
  <si>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</si>
  <si>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</si>
  <si>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</si>
  <si>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</si>
  <si>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</si>
  <si>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</si>
  <si>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</si>
  <si>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</si>
  <si>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</si>
  <si>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</si>
  <si>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</si>
  <si>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</si>
  <si>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</si>
  <si>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</si>
  <si>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</si>
  <si>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5103</t>
  </si>
  <si>
    <t>0001</t>
  </si>
  <si>
    <t>CONSEJO NACIONAL DE POBLACION Y FAMILIA</t>
  </si>
  <si>
    <t>DESARROLLO SOCIAL</t>
  </si>
  <si>
    <t>2.2.1</t>
  </si>
  <si>
    <t>11 - Investigación, planificación y asesoría de la población y familia.</t>
  </si>
  <si>
    <t>Porcentaje de personas capacitadas y sensibilizadas</t>
  </si>
  <si>
    <r>
      <rPr>
        <b/>
        <sz val="9"/>
        <rFont val="Calibri"/>
        <family val="2"/>
      </rPr>
      <t>7329.</t>
    </r>
    <r>
      <rPr>
        <sz val="9"/>
        <rFont val="Calibri"/>
        <family val="2"/>
      </rPr>
      <t xml:space="preserve"> Personas capacitadas y sensibilizada de provincias en condiciones de pobreza sobre prevención y orienación en salud sexual y reproductiva.</t>
    </r>
  </si>
  <si>
    <t>Porcentaje de hombre y mujeres sensibilizados</t>
  </si>
  <si>
    <t>Porcentajes de personas capacitadas</t>
  </si>
  <si>
    <t>Números de informes elaborados</t>
  </si>
  <si>
    <t>7329. Personas capacitadas y sensibilizada de provincias en condiciones de pobreza sobre prevención y orientación en salud sexual y reproductiva.</t>
  </si>
  <si>
    <t>7331. Personas reciben talleres de capacitación para promover los valores, mediante orientaciones educativa.</t>
  </si>
  <si>
    <r>
      <rPr>
        <b/>
        <sz val="9"/>
        <rFont val="Calibri"/>
        <family val="2"/>
      </rPr>
      <t>7331.</t>
    </r>
    <r>
      <rPr>
        <sz val="9"/>
        <rFont val="Calibri"/>
        <family val="2"/>
      </rPr>
      <t xml:space="preserve"> Personas reciben talleres de capacitación para promover los valores, mediante orientaciones educativa.</t>
    </r>
  </si>
  <si>
    <r>
      <rPr>
        <b/>
        <sz val="9"/>
        <rFont val="Calibri"/>
        <family val="2"/>
      </rPr>
      <t>7332.</t>
    </r>
    <r>
      <rPr>
        <sz val="9"/>
        <rFont val="Calibri"/>
        <family val="2"/>
      </rPr>
      <t xml:space="preserve"> Instituciones Gubernamentales, Provinciales, Municipales y de Gobiernos Locales con investigaciones sociodemográficasy de salud para mejorar el nivel de la planificación pobolacional y de familia.</t>
    </r>
  </si>
  <si>
    <t xml:space="preserve">                                   </t>
  </si>
  <si>
    <t>Obtener información de la población capacitada a fin de determinar el nivel sociodemografico y nivel de conocimiento de los temas que desarrolla la institución. Además de elaborar propuestas de investigación que generen información confiable, oportuna y necesaria para analizar  las problematicas que afectan el desarrollo de la sociedad dominicana.</t>
  </si>
  <si>
    <t>Estudiar, investigar, analizar y divulgar todos los aspectos vinculados con el crecimiento, movilidad y proyección de la población dominicana, mediante la ejecución de estudios e investigaciones, asesoría y asistencia técnica. Constituyendo así la máxima autoridad para evaluar los fenómenos demográficos.</t>
  </si>
  <si>
    <t>Ser el organismo de referencia para la ejecución y diseño de políticas de población y desarrollo en el país, con reconocimiento social.</t>
  </si>
  <si>
    <t>I -Información Institucional</t>
  </si>
  <si>
    <t>Este producto consiste en sensibilizar a la población de las provincias de mayor tasa de pobreza (Elías Piña, Bahoruco, Monte Plata, San Juan de la Maguana y El Seibo) en salud sexual y reproductiva, prevencion de embarazos en la adolescencia e infecciones de transmisión sexual (ITS), VIH y SIDA.</t>
  </si>
  <si>
    <t>7330. Hombres y mujeres sensibilizados mediante jornadas de capacitación para contribuir con la disminución de la violencia intrafamiliar, equidad e igualdad de género.</t>
  </si>
  <si>
    <t>Este producto consiste en promover la participación de niños, niñas y adolescentes, padres y madres, comunidades, instituciones y gobiernos locales como actores comprometidos en la construcción de una educación de la calidad en valores.</t>
  </si>
  <si>
    <r>
      <rPr>
        <b/>
        <sz val="9"/>
        <rFont val="Calibri"/>
        <family val="2"/>
      </rPr>
      <t>7330.</t>
    </r>
    <r>
      <rPr>
        <sz val="9"/>
        <rFont val="Calibri"/>
        <family val="2"/>
      </rPr>
      <t xml:space="preserve"> Hombres y mujeres sensibilizados mediante jornadas de capacitación para contribuir con la disminución de la violencia intrafamiliar, equidad e igualdad de género.</t>
    </r>
  </si>
  <si>
    <t>Aumentar a un 53% en el 2023 las personas capacitadas, sensibilizadas e informadas mediante jornadas  y talleres de capacitación para estudiar, investigar y evaluar los aspectos demográficos más relevantes de la República en todas sus dimensiones y contextos, en comparación al 45% presentado en el 2022</t>
  </si>
  <si>
    <t>Aumentar a un 53% en el 2023 las personas capacitadas, sensibilizadas e informadas mediante jornadas  y talleres de capacitación para estudiar, investigar y evaluar los aspectos demográficos más relevantes de la República en todas sus dimensiones y contextos, en comparación al 45% presentado en el 2022.</t>
  </si>
  <si>
    <t>Este programa abarca todas las acciones de planificación poblacional y de familia  mediante jornadas  y talleres de capacitación para estudiar, investigar, analizar y divulgar todo lo relacionado con el crecimiento, movilidad y proyección poblacional del país en consonancia con los objetivos de la Estrategia Nacional de Desarrollo.</t>
  </si>
  <si>
    <t>Población Dominicana, población dominicana en situación de pobreza y la familia.</t>
  </si>
  <si>
    <t>Este producto consiste en contribuir con la disminución de la violencia intrafamiliar y de género, mediante acuerdos interinstitucionales con atención a los segmentos poblacionales más vulnerables.</t>
  </si>
  <si>
    <t>7332. Instituciones Gubernamentales, Provinciales, Municipales y de Gobiernos Locales con investigaciones sociodemográficasy de salud para mejorar el nivel de la planificación poblacional y de familia.</t>
  </si>
  <si>
    <t>Informe de Evaluación Segundo Trimestre de las Metas Físicas-Financieras 2023</t>
  </si>
  <si>
    <t>Para este producto se programó 8 jornadas para el trimestre abril-junio del año 2023, cuya ejecución fue de 13 jornadas para un porcentaje de 162.50% de la meta física programada. Se orientaron y sensibilizaron a 1,167 participantes de ambos sexos: 569 masculinos y 598 femeninas, para un estrato poblacional de 9 a 54 años. Estas capacitaciones estuvieron dirigidas a adultos, padres de las escuelas, niños y adolescentes.</t>
  </si>
  <si>
    <t>El incremento en este Producto de las metas físicas se debe a la gran demanda de  solicitudes (14) recibidas de Centros Educativos, en el Gran Santo Domingo y la Provincia El Seibo.</t>
  </si>
  <si>
    <t>Para este producto se programó una población de un 7% durante el trimestre abril-junio del año 2023, cuya ejecución fue de 9%, para un avance físico por encima del 128.57%  de la meta programada. La población capacitada fue de 969 personas de ambos sexos: 453 masculinos y 516 femeninas, para un estrato poblacional de 12 a 62 años de edad.</t>
  </si>
  <si>
    <t>Para este producto se programó capacitar un 6% personas durante el trimestre abril-junio del año 2023, esta meta fisica fue lograda con una ejecución de un 6% que corresponde a 1,046 personas capacitadas para un avance físico de un 100% de la programación para el segundo trimestre, con un avance financiero trimestral del 77.59%, donde se orientaron y sensibilizaron personas de ambos sexos: 509 masculinos y 537 femeninos.  Estas actividades se realizaron en nueve (9) Centros Educativos, juntas de vecinos y clubes en las provincias: El Seibo, La Vega y El Gran Santo Domingo (Este, Norte y Oeste).</t>
  </si>
  <si>
    <t>El cumplimiento en este producto correspondiente a las metas físicas, es debido a la demanda de solicitudes  recibidas y al número de personas capacitadas en varias provincias del país.</t>
  </si>
  <si>
    <r>
      <t>En el Producto (05), la meta física programada es un (1) informe elaborado para el Trimestre abril- junio del año 2023. cuya ejecución fue de Dos (2) instrumento o formulario para el levantamiento de las informaciones mediante la Encuesta</t>
    </r>
    <r>
      <rPr>
        <b/>
        <sz val="11"/>
        <color theme="1"/>
        <rFont val="Calibri"/>
        <family val="2"/>
        <scheme val="minor"/>
      </rPr>
      <t xml:space="preserve"> “Conoce tu sector”. </t>
    </r>
    <r>
      <rPr>
        <sz val="11"/>
        <color theme="1"/>
        <rFont val="Calibri"/>
        <family val="2"/>
        <scheme val="minor"/>
      </rPr>
      <t xml:space="preserve">Según detalle a continuación: 1) Una primera encuesta aplicada en la Descubieta, Municipio de Constanza, Provincia La Vega, República Dominicana. Se encuestaron 137 familias, donde el 55% de la población encuestada eran masculinos y el 45% restante femeninas. 2) La segunda encuesta aplicada enel sector Pilancon del Municipio de Bayaguana,  Provincia de Monte Plata, República Dominicana, donde se encuestaron 91 familias, reflejando que el 58% de la población es femenina y el 42% masculino. </t>
    </r>
  </si>
  <si>
    <t>Este producto presenta un desvío significativo en lo financiero para un 43.81%, porque los pagos de las actividades ejecutadas durante el trimestre abril-junio 2023, no se reflejaron en el Sistema de Información de la Gestión Financiera (SIGEF) durante el trimestre pasado y para este trimestre de Abril -junio 2023 se refleja aquellos  pagos de lo generado en este producto.</t>
  </si>
  <si>
    <t xml:space="preserve">Este producto presenta en lo financiero un avance significativo del 77.59%, correspondiente a los pagos de las actividades ejecutadas durante el trimestre a Enero -Marzo 2023 que no se reflejaron en el Sistema de Información de la Gestión Financiera (SIGEF), debido que el clasificador funcional de la estructura programática  no fue actualizada en el Sistema de Administración de Servidores Públicos (SASP) por ende el gasto del mismo se reflejó en este Segundo Trimestre Abril -Junio 2023. </t>
  </si>
  <si>
    <t>El incremento en este Producto de las metas físicas se debe a la gran cantidad de  solicitudes (14), es debido a la problemática de Violencia que se está registrando en las Provincias el Gran Santo Domingo (Norte y Este), La Vega y El Seibo, donde se orientaron y sensibilizaron a 969 personas de ambos sexos: 453 masculinos y 516 femeninas para un estrato poblacional entre 12 a 62 años de edad.</t>
  </si>
  <si>
    <t>En este producto la meta fisica se pudo duplicar, debido a que la demanda de solicitudes para la   Encuesta "Conoce tu sector" fue mayor y atendimos a esa necesidad.</t>
  </si>
  <si>
    <t>El producto presenta en lo financiero con un avance de un 82.40%, porque los pagos de las actividades ejecutadas durante el trimestre Enero -Marzo  2023 se  reflejaron en este trimestre  en el Sistema de Información de la Gestión Financiera (SIGEF) debido a que con la cuota asignada no se pudieron realizar todos los compromisos asumidos ; donde  el 66% de las solicitudes y ejecución de las actividades se realizaron en el Gran Santo Domingo (Este, Oeste y Norte) y el Distrito Nacional y el restante 34% se ejecutaron en las Provincias El Seibo y La Vega.</t>
  </si>
  <si>
    <t>El producto presenta un desvío considerable en lo financiero con un avance de un 38.75%, porque  se ejecutó el doble de las investigaciones  sociodemograficas programadas , debido a la gran demanda que estamos presentando de las autoridades locales con el programa  Conoce tu Sector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</si>
</sst>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dd/mm/yyyy;@"/>
    <numFmt numFmtId="166" formatCode="[$-10409]#,##0.00;\-#,##0.00"/>
    <numFmt numFmtId="167" formatCode="[$-10409]#,##0;\-#,##0"/>
    <numFmt numFmtId="168" formatCode="0.0"/>
    <numFmt numFmtId="169" formatCode="_-* #,##0.0_-;\-* #,##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0"/>
      <name val="Calibri"/>
      <family val="2"/>
      <scheme val="minor"/>
    </font>
    <font>
      <sz val="12"/>
      <color rgb="FF000000"/>
      <name val="Century Gothic"/>
      <family val="2"/>
    </font>
    <font>
      <b/>
      <sz val="11"/>
      <name val="Calibri"/>
      <family val="2"/>
    </font>
    <font>
      <b/>
      <sz val="11"/>
      <color rgb="FF000000"/>
      <name val="Calibri"/>
      <family val="2"/>
    </font>
    <font>
      <sz val="11"/>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9"/>
      <name val="Calibri"/>
      <family val="2"/>
    </font>
    <font>
      <b/>
      <sz val="9"/>
      <name val="Calibri"/>
      <family val="2"/>
    </font>
    <font>
      <b/>
      <sz val="10"/>
      <color rgb="FFFF0014"/>
      <name val="Arial"/>
      <family val="2"/>
    </font>
    <font>
      <sz val="11"/>
      <name val="Calibri"/>
      <family val="2"/>
      <scheme val="minor"/>
    </font>
    <font>
      <sz val="12"/>
      <color theme="1"/>
      <name val="Calibri"/>
      <family val="2"/>
    </font>
    <font>
      <sz val="11"/>
      <color rgb="FF000000"/>
      <name val="Calibri"/>
      <family val="2"/>
      <scheme val="minor"/>
    </font>
    <font>
      <b/>
      <sz val="11"/>
      <color theme="1"/>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4" xfId="0" applyFont="1" applyBorder="1" applyAlignment="1">
      <alignment vertical="center"/>
    </xf>
    <xf numFmtId="0" fontId="2" fillId="0" borderId="14" xfId="0" applyFont="1" applyBorder="1"/>
    <xf numFmtId="0" fontId="10" fillId="7" borderId="16" xfId="0" applyFont="1" applyFill="1" applyBorder="1" applyAlignment="1">
      <alignment horizontal="center" vertical="center" wrapText="1"/>
    </xf>
    <xf numFmtId="0" fontId="11" fillId="7" borderId="16" xfId="0"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9" fillId="0" borderId="14" xfId="0" applyFont="1" applyBorder="1" applyAlignment="1">
      <alignment vertical="center" wrapText="1"/>
    </xf>
    <xf numFmtId="0" fontId="0" fillId="0" borderId="14" xfId="0" applyBorder="1"/>
    <xf numFmtId="0" fontId="16" fillId="9" borderId="28" xfId="0" applyFont="1" applyFill="1" applyBorder="1" applyAlignment="1">
      <alignment horizontal="center" vertical="center" wrapText="1" readingOrder="1"/>
    </xf>
    <xf numFmtId="0" fontId="16" fillId="9" borderId="29" xfId="0" applyFont="1" applyFill="1" applyBorder="1" applyAlignment="1">
      <alignment horizontal="center" vertical="center" wrapText="1" readingOrder="1"/>
    </xf>
    <xf numFmtId="0" fontId="16" fillId="9" borderId="30" xfId="0" applyFont="1" applyFill="1" applyBorder="1" applyAlignment="1">
      <alignment horizontal="center" vertical="center" wrapText="1" readingOrder="1"/>
    </xf>
    <xf numFmtId="0" fontId="17" fillId="0" borderId="31" xfId="0" applyFont="1" applyBorder="1" applyAlignment="1" applyProtection="1">
      <alignment vertical="top" wrapText="1"/>
      <protection locked="0"/>
    </xf>
    <xf numFmtId="166" fontId="17" fillId="0" borderId="26" xfId="0" applyNumberFormat="1" applyFont="1" applyBorder="1" applyAlignment="1" applyProtection="1">
      <alignment horizontal="center" vertical="center" wrapText="1" readingOrder="1"/>
      <protection locked="0"/>
    </xf>
    <xf numFmtId="167" fontId="17" fillId="0" borderId="26" xfId="0" applyNumberFormat="1" applyFont="1" applyBorder="1" applyAlignment="1" applyProtection="1">
      <alignment horizontal="center" vertical="center" wrapText="1"/>
      <protection locked="0"/>
    </xf>
    <xf numFmtId="10" fontId="17" fillId="8" borderId="26" xfId="2" applyNumberFormat="1" applyFont="1" applyFill="1" applyBorder="1" applyAlignment="1" applyProtection="1">
      <alignment horizontal="center" vertical="center" wrapText="1" readingOrder="1"/>
      <protection locked="0"/>
    </xf>
    <xf numFmtId="167" fontId="17" fillId="0" borderId="26" xfId="0" applyNumberFormat="1" applyFont="1" applyBorder="1" applyAlignment="1" applyProtection="1">
      <alignment horizontal="center" vertical="center" wrapText="1" readingOrder="1"/>
      <protection locked="0"/>
    </xf>
    <xf numFmtId="166" fontId="17" fillId="0" borderId="32" xfId="0" applyNumberFormat="1" applyFont="1" applyBorder="1" applyAlignment="1" applyProtection="1">
      <alignment horizontal="center" vertical="center" wrapText="1" readingOrder="1"/>
      <protection locked="0"/>
    </xf>
    <xf numFmtId="0" fontId="9" fillId="0" borderId="14" xfId="0" applyFont="1" applyBorder="1" applyAlignment="1" applyProtection="1">
      <alignment vertical="center" wrapText="1"/>
      <protection locked="0"/>
    </xf>
    <xf numFmtId="0" fontId="0" fillId="0" borderId="0" xfId="0" applyAlignment="1" applyProtection="1">
      <alignment horizontal="left" vertical="center" wrapText="1"/>
      <protection locked="0"/>
    </xf>
    <xf numFmtId="167" fontId="21" fillId="0" borderId="26" xfId="2" applyNumberFormat="1" applyFont="1" applyFill="1" applyBorder="1" applyAlignment="1" applyProtection="1">
      <alignment horizontal="center" vertical="center" wrapText="1" readingOrder="1"/>
      <protection locked="0"/>
    </xf>
    <xf numFmtId="166" fontId="21" fillId="0" borderId="26" xfId="0" applyNumberFormat="1" applyFont="1" applyBorder="1" applyAlignment="1" applyProtection="1">
      <alignment horizontal="center" vertical="center" wrapText="1" readingOrder="1"/>
      <protection locked="0"/>
    </xf>
    <xf numFmtId="10" fontId="21" fillId="8" borderId="26" xfId="2" applyNumberFormat="1" applyFont="1" applyFill="1" applyBorder="1" applyAlignment="1" applyProtection="1">
      <alignment horizontal="center" vertical="center" wrapText="1" readingOrder="1"/>
      <protection locked="0"/>
    </xf>
    <xf numFmtId="164" fontId="0" fillId="0" borderId="0" xfId="1" applyFont="1"/>
    <xf numFmtId="167" fontId="17" fillId="0" borderId="32" xfId="0" applyNumberFormat="1" applyFont="1" applyBorder="1" applyAlignment="1" applyProtection="1">
      <alignment horizontal="center" vertical="center" wrapText="1" readingOrder="1"/>
      <protection locked="0"/>
    </xf>
    <xf numFmtId="0" fontId="23" fillId="0" borderId="0" xfId="0" applyFont="1" applyAlignment="1">
      <alignment horizontal="left" vertical="center" indent="1"/>
    </xf>
    <xf numFmtId="39" fontId="0" fillId="0" borderId="0" xfId="0" applyNumberFormat="1"/>
    <xf numFmtId="0" fontId="25" fillId="0" borderId="0" xfId="0" applyFont="1" applyAlignment="1">
      <alignment vertical="center" wrapText="1"/>
    </xf>
    <xf numFmtId="0" fontId="17" fillId="0" borderId="32"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168" fontId="0" fillId="0" borderId="0" xfId="0" applyNumberFormat="1"/>
    <xf numFmtId="10" fontId="17" fillId="8" borderId="22" xfId="0" applyNumberFormat="1" applyFont="1" applyFill="1" applyBorder="1" applyAlignment="1" applyProtection="1">
      <alignment horizontal="center" vertical="center" wrapText="1" readingOrder="1"/>
      <protection locked="0"/>
    </xf>
    <xf numFmtId="169" fontId="0" fillId="0" borderId="0" xfId="1" applyNumberFormat="1" applyFont="1"/>
    <xf numFmtId="0" fontId="9" fillId="0" borderId="0" xfId="0" applyFont="1" applyAlignment="1">
      <alignment horizontal="justify" vertical="center"/>
    </xf>
    <xf numFmtId="0" fontId="26" fillId="0" borderId="0" xfId="0" applyFont="1" applyAlignment="1">
      <alignment horizontal="justify" vertical="center"/>
    </xf>
    <xf numFmtId="167" fontId="17" fillId="0" borderId="26" xfId="2" applyNumberFormat="1" applyFont="1" applyBorder="1" applyAlignment="1" applyProtection="1">
      <alignment horizontal="center" vertical="center" wrapText="1" readingOrder="1"/>
      <protection locked="0"/>
    </xf>
    <xf numFmtId="3" fontId="17" fillId="0" borderId="32" xfId="0" applyNumberFormat="1" applyFont="1" applyBorder="1" applyAlignment="1" applyProtection="1">
      <alignment horizontal="center" vertical="center" wrapText="1" readingOrder="1"/>
      <protection locked="0"/>
    </xf>
    <xf numFmtId="167" fontId="17" fillId="0" borderId="32" xfId="0" applyNumberFormat="1" applyFont="1" applyBorder="1" applyAlignment="1" applyProtection="1">
      <alignment horizontal="center" vertical="center" wrapText="1"/>
      <protection locked="0"/>
    </xf>
    <xf numFmtId="0" fontId="24" fillId="2" borderId="33" xfId="0" applyFont="1" applyFill="1" applyBorder="1" applyAlignment="1" applyProtection="1">
      <alignment horizontal="justify" vertical="center" wrapText="1"/>
      <protection locked="0"/>
    </xf>
    <xf numFmtId="0" fontId="24" fillId="2" borderId="34" xfId="0" applyFont="1" applyFill="1" applyBorder="1" applyAlignment="1" applyProtection="1">
      <alignment horizontal="justify" vertical="center" wrapText="1"/>
      <protection locked="0"/>
    </xf>
    <xf numFmtId="0" fontId="24" fillId="2" borderId="35" xfId="0" applyFont="1" applyFill="1" applyBorder="1" applyAlignment="1" applyProtection="1">
      <alignment horizontal="justify" vertical="center" wrapText="1"/>
      <protection locked="0"/>
    </xf>
    <xf numFmtId="0" fontId="19" fillId="0" borderId="0" xfId="0" applyFont="1" applyAlignment="1">
      <alignment horizontal="justify" vertical="justify" wrapText="1"/>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0" fontId="7" fillId="5" borderId="15" xfId="0" applyFont="1" applyFill="1" applyBorder="1" applyAlignment="1">
      <alignment horizontal="left" vertical="center"/>
    </xf>
    <xf numFmtId="0" fontId="8" fillId="6" borderId="14"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5" xfId="0" applyFont="1" applyFill="1" applyBorder="1" applyAlignment="1">
      <alignment horizontal="left" vertical="center" wrapText="1"/>
    </xf>
    <xf numFmtId="0" fontId="0" fillId="0" borderId="0" xfId="0" applyAlignment="1" applyProtection="1">
      <alignment horizontal="justify" vertical="center" wrapText="1"/>
      <protection locked="0"/>
    </xf>
    <xf numFmtId="0" fontId="0" fillId="0" borderId="15" xfId="0" applyBorder="1" applyAlignment="1" applyProtection="1">
      <alignment horizontal="justify" vertical="center" wrapText="1"/>
      <protection locked="0"/>
    </xf>
    <xf numFmtId="39" fontId="13" fillId="2" borderId="25" xfId="1" applyNumberFormat="1" applyFont="1" applyFill="1" applyBorder="1" applyAlignment="1" applyProtection="1">
      <alignment horizontal="center" vertical="center" wrapText="1" readingOrder="1"/>
      <protection locked="0"/>
    </xf>
    <xf numFmtId="39" fontId="13" fillId="2" borderId="26" xfId="1" applyNumberFormat="1" applyFont="1" applyFill="1" applyBorder="1" applyAlignment="1" applyProtection="1">
      <alignment horizontal="center" vertical="center" wrapText="1" readingOrder="1"/>
      <protection locked="0"/>
    </xf>
    <xf numFmtId="39" fontId="13" fillId="2" borderId="22" xfId="1" applyNumberFormat="1" applyFont="1" applyFill="1" applyBorder="1" applyAlignment="1" applyProtection="1">
      <alignment horizontal="center" vertical="center" wrapText="1" readingOrder="1"/>
      <protection locked="0"/>
    </xf>
    <xf numFmtId="39" fontId="13" fillId="2" borderId="23" xfId="1" applyNumberFormat="1" applyFont="1" applyFill="1" applyBorder="1" applyAlignment="1" applyProtection="1">
      <alignment horizontal="center" vertical="center" wrapText="1" readingOrder="1"/>
      <protection locked="0"/>
    </xf>
    <xf numFmtId="39" fontId="13" fillId="2" borderId="21" xfId="1" applyNumberFormat="1" applyFont="1" applyFill="1" applyBorder="1" applyAlignment="1" applyProtection="1">
      <alignment horizontal="center" vertical="center" wrapText="1" readingOrder="1"/>
      <protection locked="0"/>
    </xf>
    <xf numFmtId="39" fontId="27" fillId="2" borderId="22" xfId="1" applyNumberFormat="1" applyFont="1" applyFill="1" applyBorder="1" applyAlignment="1" applyProtection="1">
      <alignment horizontal="center" vertical="center" wrapText="1" readingOrder="1"/>
      <protection locked="0"/>
    </xf>
    <xf numFmtId="39" fontId="27" fillId="2" borderId="23" xfId="1" applyNumberFormat="1" applyFont="1" applyFill="1" applyBorder="1" applyAlignment="1" applyProtection="1">
      <alignment horizontal="center" vertical="center" wrapText="1" readingOrder="1"/>
      <protection locked="0"/>
    </xf>
    <xf numFmtId="39" fontId="27" fillId="2" borderId="21" xfId="1" applyNumberFormat="1" applyFont="1" applyFill="1" applyBorder="1" applyAlignment="1" applyProtection="1">
      <alignment horizontal="center" vertical="center" wrapText="1" readingOrder="1"/>
      <protection locked="0"/>
    </xf>
    <xf numFmtId="9" fontId="13" fillId="8" borderId="26" xfId="2" applyFont="1" applyFill="1" applyBorder="1" applyAlignment="1" applyProtection="1">
      <alignment horizontal="center" vertical="center" wrapText="1" readingOrder="1"/>
    </xf>
    <xf numFmtId="9" fontId="13" fillId="8" borderId="27" xfId="2" applyFont="1" applyFill="1" applyBorder="1" applyAlignment="1" applyProtection="1">
      <alignment horizontal="center" vertical="center" wrapText="1" readingOrder="1"/>
    </xf>
    <xf numFmtId="0" fontId="8" fillId="6" borderId="14" xfId="0" applyFont="1" applyFill="1" applyBorder="1" applyAlignment="1">
      <alignment horizontal="left" vertical="center"/>
    </xf>
    <xf numFmtId="0" fontId="8" fillId="6" borderId="0" xfId="0" applyFont="1" applyFill="1" applyAlignment="1">
      <alignment horizontal="left" vertical="center"/>
    </xf>
    <xf numFmtId="0" fontId="8" fillId="6" borderId="15" xfId="0" applyFont="1" applyFill="1" applyBorder="1" applyAlignment="1">
      <alignment horizontal="left" vertical="center"/>
    </xf>
    <xf numFmtId="0" fontId="2" fillId="0" borderId="0" xfId="0" applyFont="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4" fillId="0" borderId="0" xfId="0" applyFont="1" applyAlignment="1" applyProtection="1">
      <alignment horizontal="justify" vertical="center" wrapText="1"/>
      <protection locked="0"/>
    </xf>
    <xf numFmtId="0" fontId="24" fillId="0" borderId="15" xfId="0" applyFont="1" applyBorder="1" applyAlignment="1" applyProtection="1">
      <alignment horizontal="justify" vertical="center" wrapText="1"/>
      <protection locked="0"/>
    </xf>
    <xf numFmtId="0" fontId="11" fillId="2" borderId="0" xfId="0" applyFont="1" applyFill="1" applyAlignment="1" applyProtection="1">
      <alignment horizontal="justify" vertical="center" wrapText="1"/>
      <protection locked="0"/>
    </xf>
    <xf numFmtId="0" fontId="11" fillId="2" borderId="15" xfId="0" applyFont="1" applyFill="1" applyBorder="1" applyAlignment="1" applyProtection="1">
      <alignment horizontal="justify" vertical="center" wrapText="1"/>
      <protection locked="0"/>
    </xf>
    <xf numFmtId="0" fontId="13" fillId="7" borderId="20" xfId="0" applyFont="1" applyFill="1" applyBorder="1" applyAlignment="1">
      <alignment horizontal="center" vertical="center" wrapText="1" readingOrder="1"/>
    </xf>
    <xf numFmtId="0" fontId="13" fillId="7" borderId="21" xfId="0" applyFont="1" applyFill="1" applyBorder="1" applyAlignment="1">
      <alignment horizontal="center" vertical="center" wrapText="1" readingOrder="1"/>
    </xf>
    <xf numFmtId="0" fontId="13" fillId="7" borderId="22" xfId="0" applyFont="1" applyFill="1" applyBorder="1" applyAlignment="1">
      <alignment horizontal="center" vertical="center" wrapText="1" readingOrder="1"/>
    </xf>
    <xf numFmtId="0" fontId="13" fillId="7" borderId="23" xfId="0" applyFont="1" applyFill="1" applyBorder="1" applyAlignment="1">
      <alignment horizontal="center" vertical="center" wrapText="1" readingOrder="1"/>
    </xf>
    <xf numFmtId="0" fontId="13" fillId="7" borderId="24" xfId="0" applyFont="1" applyFill="1" applyBorder="1" applyAlignment="1">
      <alignment horizontal="center" vertical="center" wrapText="1" readingOrder="1"/>
    </xf>
    <xf numFmtId="0" fontId="14" fillId="9" borderId="26" xfId="0" applyFont="1" applyFill="1" applyBorder="1" applyAlignment="1">
      <alignment horizontal="center" vertical="center" wrapText="1" readingOrder="1"/>
    </xf>
    <xf numFmtId="0" fontId="15" fillId="7" borderId="26" xfId="0" applyFont="1" applyFill="1" applyBorder="1" applyAlignment="1">
      <alignment vertical="top" wrapText="1"/>
    </xf>
    <xf numFmtId="0" fontId="15" fillId="7" borderId="27" xfId="0" applyFont="1" applyFill="1" applyBorder="1" applyAlignment="1">
      <alignment vertical="top" wrapText="1"/>
    </xf>
    <xf numFmtId="0" fontId="11" fillId="0" borderId="0" xfId="0" applyFont="1" applyAlignment="1" applyProtection="1">
      <alignment horizontal="justify" vertical="center" wrapText="1"/>
      <protection locked="0"/>
    </xf>
    <xf numFmtId="0" fontId="11" fillId="0" borderId="15" xfId="0" applyFont="1" applyBorder="1" applyAlignment="1" applyProtection="1">
      <alignment horizontal="justify" vertical="center" wrapText="1"/>
      <protection locked="0"/>
    </xf>
    <xf numFmtId="49" fontId="10" fillId="0" borderId="16" xfId="0" quotePrefix="1" applyNumberFormat="1" applyFont="1" applyBorder="1" applyAlignment="1" applyProtection="1">
      <alignment horizontal="left" vertical="center" wrapText="1"/>
      <protection locked="0"/>
    </xf>
    <xf numFmtId="49" fontId="10" fillId="0" borderId="17" xfId="0" quotePrefix="1" applyNumberFormat="1" applyFont="1" applyBorder="1" applyAlignment="1" applyProtection="1">
      <alignment horizontal="left" vertical="center" wrapText="1"/>
      <protection locked="0"/>
    </xf>
    <xf numFmtId="49" fontId="10" fillId="0" borderId="18" xfId="0" quotePrefix="1" applyNumberFormat="1" applyFont="1" applyBorder="1" applyAlignment="1" applyProtection="1">
      <alignment horizontal="left" vertical="center" wrapText="1"/>
      <protection locked="0"/>
    </xf>
    <xf numFmtId="0" fontId="10" fillId="0" borderId="36" xfId="0" applyFont="1" applyBorder="1" applyAlignment="1" applyProtection="1">
      <alignment horizontal="justify" vertical="center" wrapText="1"/>
      <protection locked="0"/>
    </xf>
    <xf numFmtId="0" fontId="10" fillId="0" borderId="37" xfId="0" applyFont="1" applyBorder="1" applyAlignment="1" applyProtection="1">
      <alignment horizontal="justify" vertical="center" wrapText="1"/>
      <protection locked="0"/>
    </xf>
    <xf numFmtId="0" fontId="10" fillId="7" borderId="19" xfId="0" applyFont="1" applyFill="1" applyBorder="1" applyAlignment="1">
      <alignment horizontal="left" vertical="center" wrapText="1"/>
    </xf>
    <xf numFmtId="0" fontId="11" fillId="7" borderId="19" xfId="0" applyFont="1" applyFill="1" applyBorder="1" applyAlignment="1">
      <alignment horizontal="left" vertical="center" wrapText="1"/>
    </xf>
    <xf numFmtId="0" fontId="10" fillId="0" borderId="0" xfId="0" applyFont="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4" borderId="14" xfId="0" applyFill="1" applyBorder="1" applyAlignment="1">
      <alignment horizontal="center"/>
    </xf>
    <xf numFmtId="0" fontId="0" fillId="4" borderId="0" xfId="0" applyFill="1" applyAlignment="1">
      <alignment horizontal="center"/>
    </xf>
    <xf numFmtId="0" fontId="0" fillId="4" borderId="15" xfId="0" applyFill="1" applyBorder="1" applyAlignment="1">
      <alignment horizontal="center"/>
    </xf>
    <xf numFmtId="0" fontId="10" fillId="0" borderId="0" xfId="0" applyFont="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19" fillId="0" borderId="0" xfId="0" applyFont="1" applyAlignment="1">
      <alignment horizontal="left" vertical="center" wrapText="1"/>
    </xf>
    <xf numFmtId="0" fontId="2" fillId="0" borderId="0" xfId="0" applyFont="1" applyAlignment="1" applyProtection="1">
      <alignment horizontal="justify" vertical="center" wrapText="1"/>
      <protection locked="0"/>
    </xf>
    <xf numFmtId="0" fontId="10" fillId="0" borderId="36" xfId="0" applyFont="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39" fontId="13" fillId="0" borderId="22" xfId="1" applyNumberFormat="1" applyFont="1" applyFill="1" applyBorder="1" applyAlignment="1" applyProtection="1">
      <alignment horizontal="center" vertical="center" wrapText="1" readingOrder="1"/>
      <protection locked="0"/>
    </xf>
    <xf numFmtId="39" fontId="13" fillId="0" borderId="23" xfId="1" applyNumberFormat="1" applyFont="1" applyFill="1" applyBorder="1" applyAlignment="1" applyProtection="1">
      <alignment horizontal="center" vertical="center" wrapText="1" readingOrder="1"/>
      <protection locked="0"/>
    </xf>
    <xf numFmtId="39" fontId="13" fillId="0" borderId="21" xfId="1" applyNumberFormat="1" applyFont="1" applyFill="1" applyBorder="1" applyAlignment="1" applyProtection="1">
      <alignment horizontal="center" vertical="center" wrapText="1" readingOrder="1"/>
      <protection locked="0"/>
    </xf>
    <xf numFmtId="0" fontId="24" fillId="0" borderId="33" xfId="0" applyFont="1" applyBorder="1" applyAlignment="1" applyProtection="1">
      <alignment horizontal="justify" vertical="center" wrapText="1"/>
      <protection locked="0"/>
    </xf>
    <xf numFmtId="0" fontId="24" fillId="0" borderId="34" xfId="0" applyFont="1" applyBorder="1" applyAlignment="1" applyProtection="1">
      <alignment horizontal="justify" vertical="center" wrapText="1"/>
      <protection locked="0"/>
    </xf>
    <xf numFmtId="0" fontId="24" fillId="0" borderId="35" xfId="0" applyFont="1" applyBorder="1" applyAlignment="1" applyProtection="1">
      <alignment horizontal="justify" vertical="center" wrapText="1"/>
      <protection locked="0"/>
    </xf>
    <xf numFmtId="0" fontId="11"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7" borderId="18" xfId="0" applyFont="1" applyFill="1" applyBorder="1" applyAlignment="1">
      <alignment horizontal="left" vertical="center" wrapText="1"/>
    </xf>
    <xf numFmtId="0" fontId="13" fillId="2" borderId="20"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2" xfId="0" applyFont="1" applyFill="1" applyBorder="1" applyAlignment="1">
      <alignment horizontal="center" vertical="center" wrapText="1" readingOrder="1"/>
    </xf>
    <xf numFmtId="0" fontId="13" fillId="2" borderId="23" xfId="0" applyFont="1" applyFill="1" applyBorder="1" applyAlignment="1">
      <alignment horizontal="center" vertical="center" wrapText="1" readingOrder="1"/>
    </xf>
    <xf numFmtId="0" fontId="0" fillId="2" borderId="33" xfId="0" applyFill="1" applyBorder="1" applyAlignment="1" applyProtection="1">
      <alignment horizontal="justify" vertical="center" wrapText="1"/>
      <protection locked="0"/>
    </xf>
    <xf numFmtId="0" fontId="0" fillId="2" borderId="34" xfId="0" applyFill="1" applyBorder="1" applyAlignment="1" applyProtection="1">
      <alignment horizontal="justify" vertical="center" wrapText="1"/>
      <protection locked="0"/>
    </xf>
    <xf numFmtId="0" fontId="0" fillId="2" borderId="35" xfId="0" applyFill="1" applyBorder="1" applyAlignment="1" applyProtection="1">
      <alignment horizontal="justify" vertical="center" wrapText="1"/>
      <protection locked="0"/>
    </xf>
    <xf numFmtId="0" fontId="0" fillId="0" borderId="0" xfId="0" applyAlignment="1" applyProtection="1">
      <alignment horizontal="left" vertical="justify" wrapText="1"/>
      <protection locked="0"/>
    </xf>
    <xf numFmtId="0" fontId="0" fillId="0" borderId="15" xfId="0" applyBorder="1" applyAlignment="1" applyProtection="1">
      <alignment horizontal="left" vertical="justify" wrapText="1"/>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0</xdr:col>
      <xdr:colOff>1495425</xdr:colOff>
      <xdr:row>2</xdr:row>
      <xdr:rowOff>152401</xdr:rowOff>
    </xdr:to>
    <xdr:pic>
      <xdr:nvPicPr>
        <xdr:cNvPr id="2" name="Imagen 1">
          <a:extLst>
            <a:ext uri="{FF2B5EF4-FFF2-40B4-BE49-F238E27FC236}">
              <a16:creationId xmlns:a16="http://schemas.microsoft.com/office/drawing/2014/main" id="{4DF18F78-75FF-416D-9449-1E857EE6CBC6}"/>
            </a:ext>
          </a:extLst>
        </xdr:cNvPr>
        <xdr:cNvPicPr>
          <a:picLocks noChangeAspect="1"/>
        </xdr:cNvPicPr>
      </xdr:nvPicPr>
      <xdr:blipFill>
        <a:blip xmlns:r="http://schemas.openxmlformats.org/officeDocument/2006/relationships" r:embed="rId1" cstate="print"/>
        <a:stretch>
          <a:fillRect/>
        </a:stretch>
      </xdr:blipFill>
      <xdr:spPr>
        <a:xfrm>
          <a:off x="2" y="1"/>
          <a:ext cx="1495423"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2</xdr:rowOff>
    </xdr:from>
    <xdr:to>
      <xdr:col>0</xdr:col>
      <xdr:colOff>1381125</xdr:colOff>
      <xdr:row>2</xdr:row>
      <xdr:rowOff>137958</xdr:rowOff>
    </xdr:to>
    <xdr:pic>
      <xdr:nvPicPr>
        <xdr:cNvPr id="3" name="Imagen 2">
          <a:extLst>
            <a:ext uri="{FF2B5EF4-FFF2-40B4-BE49-F238E27FC236}">
              <a16:creationId xmlns:a16="http://schemas.microsoft.com/office/drawing/2014/main" id="{660AADAA-7DB3-4C5F-BFC4-171E3CDBB99D}"/>
            </a:ext>
          </a:extLst>
        </xdr:cNvPr>
        <xdr:cNvPicPr>
          <a:picLocks noChangeAspect="1"/>
        </xdr:cNvPicPr>
      </xdr:nvPicPr>
      <xdr:blipFill>
        <a:blip xmlns:r="http://schemas.openxmlformats.org/officeDocument/2006/relationships" r:embed="rId1" cstate="print"/>
        <a:stretch>
          <a:fillRect/>
        </a:stretch>
      </xdr:blipFill>
      <xdr:spPr>
        <a:xfrm>
          <a:off x="85725" y="2"/>
          <a:ext cx="1295400" cy="690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94959</xdr:colOff>
      <xdr:row>0</xdr:row>
      <xdr:rowOff>1</xdr:rowOff>
    </xdr:from>
    <xdr:to>
      <xdr:col>0</xdr:col>
      <xdr:colOff>1438275</xdr:colOff>
      <xdr:row>2</xdr:row>
      <xdr:rowOff>133350</xdr:rowOff>
    </xdr:to>
    <xdr:pic>
      <xdr:nvPicPr>
        <xdr:cNvPr id="3" name="Imagen 2">
          <a:extLst>
            <a:ext uri="{FF2B5EF4-FFF2-40B4-BE49-F238E27FC236}">
              <a16:creationId xmlns:a16="http://schemas.microsoft.com/office/drawing/2014/main" id="{79E5DF01-D897-4095-95FB-0B130F6725DA}"/>
            </a:ext>
          </a:extLst>
        </xdr:cNvPr>
        <xdr:cNvPicPr>
          <a:picLocks noChangeAspect="1"/>
        </xdr:cNvPicPr>
      </xdr:nvPicPr>
      <xdr:blipFill>
        <a:blip xmlns:r="http://schemas.openxmlformats.org/officeDocument/2006/relationships" r:embed="rId1" cstate="print"/>
        <a:stretch>
          <a:fillRect/>
        </a:stretch>
      </xdr:blipFill>
      <xdr:spPr>
        <a:xfrm>
          <a:off x="94959" y="1"/>
          <a:ext cx="1343316" cy="685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123826</xdr:colOff>
      <xdr:row>0</xdr:row>
      <xdr:rowOff>28577</xdr:rowOff>
    </xdr:from>
    <xdr:to>
      <xdr:col>0</xdr:col>
      <xdr:colOff>1736837</xdr:colOff>
      <xdr:row>2</xdr:row>
      <xdr:rowOff>133351</xdr:rowOff>
    </xdr:to>
    <xdr:pic>
      <xdr:nvPicPr>
        <xdr:cNvPr id="3" name="Imagen 2">
          <a:extLst>
            <a:ext uri="{FF2B5EF4-FFF2-40B4-BE49-F238E27FC236}">
              <a16:creationId xmlns:a16="http://schemas.microsoft.com/office/drawing/2014/main" id="{006EA570-1A5D-4038-B731-0AE1B473E1FE}"/>
            </a:ext>
          </a:extLst>
        </xdr:cNvPr>
        <xdr:cNvPicPr>
          <a:picLocks noChangeAspect="1"/>
        </xdr:cNvPicPr>
      </xdr:nvPicPr>
      <xdr:blipFill>
        <a:blip xmlns:r="http://schemas.openxmlformats.org/officeDocument/2006/relationships" r:embed="rId1" cstate="print"/>
        <a:stretch>
          <a:fillRect/>
        </a:stretch>
      </xdr:blipFill>
      <xdr:spPr>
        <a:xfrm>
          <a:off x="123826" y="28577"/>
          <a:ext cx="1613011" cy="6572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vm-fs00\PUBLICACIONES\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7:J31" totalsRowShown="0" headerRowDxfId="59" dataDxfId="57" headerRowBorderDxfId="58" tableBorderDxfId="56" totalsRowBorderDxfId="55">
  <tableColumns count="10">
    <tableColumn id="1" xr3:uid="{00000000-0010-0000-0000-000001000000}" name="Producto" dataDxfId="54"/>
    <tableColumn id="2" xr3:uid="{00000000-0010-0000-0000-000002000000}" name="Indicador" dataDxfId="53"/>
    <tableColumn id="3" xr3:uid="{00000000-0010-0000-0000-000003000000}" name="Física_x000a_(A)" dataDxfId="52"/>
    <tableColumn id="4" xr3:uid="{00000000-0010-0000-0000-000004000000}" name="Financiera_x000a_(B)" dataDxfId="51"/>
    <tableColumn id="9" xr3:uid="{00000000-0010-0000-0000-000009000000}" name="Física_x000a_(C)" dataDxfId="50"/>
    <tableColumn id="10" xr3:uid="{00000000-0010-0000-0000-00000A000000}" name="Financiera_x000a_(D)" dataDxfId="49"/>
    <tableColumn id="5" xr3:uid="{00000000-0010-0000-0000-000005000000}" name="Física _x000a_(E)" dataDxfId="48"/>
    <tableColumn id="6" xr3:uid="{00000000-0010-0000-0000-000006000000}" name="Financiera _x000a_ (F)" dataDxfId="47"/>
    <tableColumn id="7" xr3:uid="{00000000-0010-0000-0000-000007000000}" name="Física _x000a_(%)_x000a_ G=E/C" dataDxfId="46">
      <calculatedColumnFormula>IF(G28&gt;0,G28/C28,0)</calculatedColumnFormula>
    </tableColumn>
    <tableColumn id="8" xr3:uid="{00000000-0010-0000-0000-000008000000}" name="Financiero _x000a_(%) _x000a_H=F/D" dataDxfId="45">
      <calculatedColumnFormula>IF(H28&gt;0,H28/D28,0)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1CE396-6E9F-49C7-8663-900E13DF5AC6}" name="Tabla17" displayName="Tabla17" ref="A27:J31" totalsRowShown="0" headerRowDxfId="44" dataDxfId="42" headerRowBorderDxfId="43" tableBorderDxfId="41" totalsRowBorderDxfId="40">
  <tableColumns count="10">
    <tableColumn id="1" xr3:uid="{81786EAC-2E41-46FC-A049-7E48FBE02BF4}" name="Producto" dataDxfId="39"/>
    <tableColumn id="2" xr3:uid="{5FD69489-EFFF-438F-B577-7E6FDE1EE75B}" name="Indicador" dataDxfId="38"/>
    <tableColumn id="3" xr3:uid="{69F93574-71E2-4E8B-A8AA-7FA95DF4E97C}" name="Física_x000a_(A)" dataDxfId="37"/>
    <tableColumn id="4" xr3:uid="{1EDF8343-4743-4428-AA96-B5D719B9C6EE}" name="Financiera_x000a_(B)" dataDxfId="36"/>
    <tableColumn id="9" xr3:uid="{561620D6-1600-4F2D-B3E5-C59FBB92D001}" name="Física_x000a_(C)" dataDxfId="35" dataCellStyle="Porcentaje"/>
    <tableColumn id="10" xr3:uid="{7C8CEA9A-3BD2-4A3D-9A51-F3B0A4C8799D}" name="Financiera_x000a_(D)" dataDxfId="34"/>
    <tableColumn id="5" xr3:uid="{969036FF-3711-4D00-AB91-6B1501BAD9A6}" name="Física _x000a_(E)" dataDxfId="33"/>
    <tableColumn id="6" xr3:uid="{6D6B2F40-BE12-4BE1-B03A-522C91FF9DA0}" name="Financiera _x000a_ (F)" dataDxfId="32"/>
    <tableColumn id="7" xr3:uid="{5E6D92B2-FFC8-49DF-A821-BEFEEB7AEE6C}" name="Física _x000a_(%)_x000a_ G=E/C" dataDxfId="31" dataCellStyle="Porcentaje"/>
    <tableColumn id="8" xr3:uid="{E537120C-7485-45B5-AA9F-4B1500514F11}" name="Financiero _x000a_(%) _x000a_H=F/D" dataDxfId="30"/>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D85AAD-0278-439B-9FF2-4C49BCA675F0}" name="Tabla18" displayName="Tabla18" ref="A27:J31" totalsRowShown="0" headerRowDxfId="29" dataDxfId="27" headerRowBorderDxfId="28" tableBorderDxfId="26" totalsRowBorderDxfId="25">
  <tableColumns count="10">
    <tableColumn id="1" xr3:uid="{EEABCAB3-C96C-4031-831C-B8015526EE0A}" name="Producto" dataDxfId="24"/>
    <tableColumn id="2" xr3:uid="{6D2F8761-2361-49D0-94AE-151998140CC3}" name="Indicador" dataDxfId="23"/>
    <tableColumn id="3" xr3:uid="{D7FFCB0C-C225-4B5D-B6CE-FE5377C4A491}" name="Física_x000a_(A)" dataDxfId="22"/>
    <tableColumn id="4" xr3:uid="{45089C92-6672-4FF6-8D9C-07DA94088D85}" name="Financiera_x000a_(B)" dataDxfId="21"/>
    <tableColumn id="9" xr3:uid="{F704A867-D64B-4412-85B4-93DC89C2EF62}" name="Física_x000a_(C)" dataDxfId="20" dataCellStyle="Porcentaje"/>
    <tableColumn id="10" xr3:uid="{C211EA8E-678C-4AA4-9E8E-0EE18013C52F}" name="Financiera_x000a_(D)" dataDxfId="19"/>
    <tableColumn id="5" xr3:uid="{B65A93F3-BCD4-449C-A09D-C514196788B3}" name="Física _x000a_(E)" dataDxfId="18"/>
    <tableColumn id="6" xr3:uid="{70E5F2E1-C223-4CEB-B67D-9533BB2876F4}" name="Financiera _x000a_ (F)" dataDxfId="17"/>
    <tableColumn id="7" xr3:uid="{37673780-AAA7-4F67-B822-E9097E4D44ED}" name="Física _x000a_(%)_x000a_ G=E/C" dataDxfId="16" dataCellStyle="Porcentaje"/>
    <tableColumn id="8" xr3:uid="{94AA475F-C829-4DDE-B216-8C2AF271DFF9}"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65153F3-73D4-43F4-8CF2-795E5FBB5AC1}" name="Tabla19" displayName="Tabla19" ref="A27:J31" totalsRowShown="0" headerRowDxfId="14" dataDxfId="12" headerRowBorderDxfId="13" tableBorderDxfId="11" totalsRowBorderDxfId="10">
  <tableColumns count="10">
    <tableColumn id="1" xr3:uid="{B857732A-86A6-4EB2-9395-232A6A42FC00}" name="Producto" dataDxfId="9"/>
    <tableColumn id="2" xr3:uid="{E336EDF5-99E7-4C6B-8598-2BCE5BAF48A0}" name="Indicador" dataDxfId="8"/>
    <tableColumn id="3" xr3:uid="{7B7CAB42-B3DC-412A-9445-575CAF67A08F}" name="Física_x000a_(A)" dataDxfId="7"/>
    <tableColumn id="4" xr3:uid="{EE9A34D2-8FA7-4862-BB15-1BE4BAD668E7}" name="Financiera_x000a_(B)" dataDxfId="6"/>
    <tableColumn id="9" xr3:uid="{85AA235B-0BE6-4475-ADD5-5DABDC90FD34}" name="Física_x000a_(C)" dataDxfId="5" dataCellStyle="Porcentaje"/>
    <tableColumn id="10" xr3:uid="{A2301BFE-7041-412F-A72A-F95F252C73A5}" name="Financiera_x000a_(D)" dataDxfId="4"/>
    <tableColumn id="5" xr3:uid="{C739220B-ADC9-4B7E-A4BD-C8DF5A8507D7}" name="Física _x000a_(E)" dataDxfId="3"/>
    <tableColumn id="6" xr3:uid="{00F11E54-70E3-48EF-A6C3-B800D3E86C8A}" name="Financiera _x000a_ (F)" dataDxfId="2"/>
    <tableColumn id="7" xr3:uid="{7F1D2F06-758D-43C7-9E18-ACDC33D64AD9}" name="Física _x000a_(%)_x000a_ G=E/C" dataDxfId="1" dataCellStyle="Porcentaje"/>
    <tableColumn id="8" xr3:uid="{2B527FA7-5C97-434F-8B23-C161A57F157A}"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opLeftCell="A18" zoomScaleNormal="100" workbookViewId="0">
      <selection activeCell="B37" sqref="B37:J37"/>
    </sheetView>
  </sheetViews>
  <sheetFormatPr baseColWidth="10" defaultRowHeight="15" x14ac:dyDescent="0.25"/>
  <cols>
    <col min="1" max="1" width="23.5703125" bestFit="1" customWidth="1"/>
    <col min="2" max="2" width="14.42578125" customWidth="1"/>
    <col min="3" max="3" width="9.5703125" customWidth="1"/>
    <col min="5" max="5" width="7.28515625" customWidth="1"/>
    <col min="6" max="6" width="9.42578125" customWidth="1"/>
    <col min="7" max="7" width="8" customWidth="1"/>
    <col min="8" max="8" width="9.5703125" customWidth="1"/>
    <col min="9" max="9" width="8.5703125" customWidth="1"/>
    <col min="10" max="10" width="10.7109375" customWidth="1"/>
    <col min="13" max="13" width="0" hidden="1" customWidth="1"/>
  </cols>
  <sheetData>
    <row r="1" spans="1:10" ht="21.75" thickBot="1" x14ac:dyDescent="0.3">
      <c r="A1" s="1"/>
      <c r="B1" s="93" t="s">
        <v>80</v>
      </c>
      <c r="C1" s="94"/>
      <c r="D1" s="94"/>
      <c r="E1" s="94"/>
      <c r="F1" s="94"/>
      <c r="G1" s="94"/>
      <c r="H1" s="94"/>
      <c r="I1" s="94"/>
      <c r="J1" s="95"/>
    </row>
    <row r="2" spans="1:10" ht="24.75" thickBot="1" x14ac:dyDescent="0.3">
      <c r="A2" s="2"/>
      <c r="B2" s="96" t="s">
        <v>0</v>
      </c>
      <c r="C2" s="97"/>
      <c r="D2" s="96" t="s">
        <v>1</v>
      </c>
      <c r="E2" s="97"/>
      <c r="F2" s="97"/>
      <c r="G2" s="97"/>
      <c r="H2" s="98"/>
      <c r="I2" s="3" t="s">
        <v>2</v>
      </c>
      <c r="J2" s="4" t="s">
        <v>3</v>
      </c>
    </row>
    <row r="3" spans="1:10" ht="15.75" thickBot="1" x14ac:dyDescent="0.3">
      <c r="A3" s="30"/>
      <c r="B3" s="99"/>
      <c r="C3" s="100"/>
      <c r="D3" s="99"/>
      <c r="E3" s="100"/>
      <c r="F3" s="100"/>
      <c r="G3" s="100"/>
      <c r="H3" s="101"/>
      <c r="I3" s="5"/>
      <c r="J3" s="6"/>
    </row>
    <row r="4" spans="1:10" x14ac:dyDescent="0.25">
      <c r="A4" s="102"/>
      <c r="B4" s="103"/>
      <c r="C4" s="103"/>
      <c r="D4" s="103"/>
      <c r="E4" s="103"/>
      <c r="F4" s="103"/>
      <c r="G4" s="103"/>
      <c r="H4" s="103"/>
      <c r="I4" s="103"/>
      <c r="J4" s="104"/>
    </row>
    <row r="5" spans="1:10" ht="15.75" x14ac:dyDescent="0.25">
      <c r="A5" s="47" t="s">
        <v>69</v>
      </c>
      <c r="B5" s="48"/>
      <c r="C5" s="48"/>
      <c r="D5" s="48"/>
      <c r="E5" s="48"/>
      <c r="F5" s="48"/>
      <c r="G5" s="48"/>
      <c r="H5" s="48"/>
      <c r="I5" s="48"/>
      <c r="J5" s="49"/>
    </row>
    <row r="6" spans="1:10" ht="15.75" x14ac:dyDescent="0.25">
      <c r="A6" s="65" t="s">
        <v>4</v>
      </c>
      <c r="B6" s="66"/>
      <c r="C6" s="66"/>
      <c r="D6" s="66"/>
      <c r="E6" s="66"/>
      <c r="F6" s="66"/>
      <c r="G6" s="66"/>
      <c r="H6" s="66"/>
      <c r="I6" s="66"/>
      <c r="J6" s="67"/>
    </row>
    <row r="7" spans="1:10" x14ac:dyDescent="0.25">
      <c r="A7" s="7" t="s">
        <v>5</v>
      </c>
      <c r="B7" s="84" t="s">
        <v>50</v>
      </c>
      <c r="C7" s="85"/>
      <c r="D7" s="85" t="s">
        <v>52</v>
      </c>
      <c r="E7" s="85"/>
      <c r="F7" s="85"/>
      <c r="G7" s="85"/>
      <c r="H7" s="85"/>
      <c r="I7" s="85"/>
      <c r="J7" s="86"/>
    </row>
    <row r="8" spans="1:10" x14ac:dyDescent="0.25">
      <c r="A8" s="8" t="s">
        <v>6</v>
      </c>
      <c r="B8" s="84" t="s">
        <v>7</v>
      </c>
      <c r="C8" s="85"/>
      <c r="D8" s="85" t="s">
        <v>52</v>
      </c>
      <c r="E8" s="85"/>
      <c r="F8" s="85"/>
      <c r="G8" s="85"/>
      <c r="H8" s="85"/>
      <c r="I8" s="85"/>
      <c r="J8" s="86"/>
    </row>
    <row r="9" spans="1:10" x14ac:dyDescent="0.25">
      <c r="A9" s="8" t="s">
        <v>8</v>
      </c>
      <c r="B9" s="84" t="s">
        <v>51</v>
      </c>
      <c r="C9" s="85"/>
      <c r="D9" s="85" t="s">
        <v>52</v>
      </c>
      <c r="E9" s="85"/>
      <c r="F9" s="85"/>
      <c r="G9" s="85"/>
      <c r="H9" s="85"/>
      <c r="I9" s="85"/>
      <c r="J9" s="86"/>
    </row>
    <row r="10" spans="1:10" ht="45" customHeight="1" x14ac:dyDescent="0.25">
      <c r="A10" s="7" t="s">
        <v>9</v>
      </c>
      <c r="B10" s="87" t="s">
        <v>67</v>
      </c>
      <c r="C10" s="87"/>
      <c r="D10" s="87"/>
      <c r="E10" s="87"/>
      <c r="F10" s="87"/>
      <c r="G10" s="87"/>
      <c r="H10" s="87"/>
      <c r="I10" s="87"/>
      <c r="J10" s="88"/>
    </row>
    <row r="11" spans="1:10" ht="29.25" customHeight="1" x14ac:dyDescent="0.25">
      <c r="A11" s="7" t="s">
        <v>10</v>
      </c>
      <c r="B11" s="87" t="s">
        <v>68</v>
      </c>
      <c r="C11" s="87"/>
      <c r="D11" s="87"/>
      <c r="E11" s="87"/>
      <c r="F11" s="87"/>
      <c r="G11" s="87"/>
      <c r="H11" s="87"/>
      <c r="I11" s="87"/>
      <c r="J11" s="88"/>
    </row>
    <row r="12" spans="1:10" ht="15.75" x14ac:dyDescent="0.25">
      <c r="A12" s="47" t="s">
        <v>11</v>
      </c>
      <c r="B12" s="48"/>
      <c r="C12" s="48"/>
      <c r="D12" s="48"/>
      <c r="E12" s="48"/>
      <c r="F12" s="48"/>
      <c r="G12" s="48"/>
      <c r="H12" s="48"/>
      <c r="I12" s="48"/>
      <c r="J12" s="49"/>
    </row>
    <row r="13" spans="1:10" x14ac:dyDescent="0.25">
      <c r="A13" s="7" t="s">
        <v>12</v>
      </c>
      <c r="B13" s="9">
        <v>2</v>
      </c>
      <c r="C13" s="89" t="s">
        <v>53</v>
      </c>
      <c r="D13" s="89"/>
      <c r="E13" s="89"/>
      <c r="F13" s="89"/>
      <c r="G13" s="89"/>
      <c r="H13" s="89"/>
      <c r="I13" s="89"/>
      <c r="J13" s="89"/>
    </row>
    <row r="14" spans="1:10" ht="17.25" customHeight="1" x14ac:dyDescent="0.25">
      <c r="A14" s="7" t="s">
        <v>13</v>
      </c>
      <c r="B14" s="10">
        <v>2.2000000000000002</v>
      </c>
      <c r="C14" s="90" t="str">
        <f>IFERROR(VLOOKUP(B14,'[1]Validacion datos'!A8:B26,2,FALSE),"")</f>
        <v>Salud y seguridad social integral</v>
      </c>
      <c r="D14" s="90"/>
      <c r="E14" s="90"/>
      <c r="F14" s="90"/>
      <c r="G14" s="90"/>
      <c r="H14" s="90"/>
      <c r="I14" s="90"/>
      <c r="J14" s="90"/>
    </row>
    <row r="15" spans="1:10" ht="42" customHeight="1" x14ac:dyDescent="0.25">
      <c r="A15" s="7" t="s">
        <v>14</v>
      </c>
      <c r="B15" s="11" t="s">
        <v>54</v>
      </c>
      <c r="C15" s="90"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90"/>
      <c r="E15" s="90"/>
      <c r="F15" s="90"/>
      <c r="G15" s="90"/>
      <c r="H15" s="90"/>
      <c r="I15" s="90"/>
      <c r="J15" s="90"/>
    </row>
    <row r="16" spans="1:10" ht="15.75" x14ac:dyDescent="0.25">
      <c r="A16" s="47" t="s">
        <v>15</v>
      </c>
      <c r="B16" s="48"/>
      <c r="C16" s="48"/>
      <c r="D16" s="48"/>
      <c r="E16" s="48"/>
      <c r="F16" s="48"/>
      <c r="G16" s="48"/>
      <c r="H16" s="48"/>
      <c r="I16" s="48"/>
      <c r="J16" s="49"/>
    </row>
    <row r="17" spans="1:14" ht="20.25" customHeight="1" x14ac:dyDescent="0.25">
      <c r="A17" s="7" t="s">
        <v>16</v>
      </c>
      <c r="B17" s="91" t="s">
        <v>55</v>
      </c>
      <c r="C17" s="91"/>
      <c r="D17" s="91"/>
      <c r="E17" s="91"/>
      <c r="F17" s="91"/>
      <c r="G17" s="91"/>
      <c r="H17" s="91"/>
      <c r="I17" s="91"/>
      <c r="J17" s="92"/>
    </row>
    <row r="18" spans="1:14" ht="51.75" customHeight="1" x14ac:dyDescent="0.25">
      <c r="A18" s="12" t="s">
        <v>17</v>
      </c>
      <c r="B18" s="82" t="s">
        <v>76</v>
      </c>
      <c r="C18" s="82"/>
      <c r="D18" s="82"/>
      <c r="E18" s="82"/>
      <c r="F18" s="82"/>
      <c r="G18" s="82"/>
      <c r="H18" s="82"/>
      <c r="I18" s="82"/>
      <c r="J18" s="83"/>
    </row>
    <row r="19" spans="1:14" ht="22.5" customHeight="1" x14ac:dyDescent="0.25">
      <c r="A19" s="12" t="s">
        <v>18</v>
      </c>
      <c r="B19" s="82" t="s">
        <v>77</v>
      </c>
      <c r="C19" s="82"/>
      <c r="D19" s="82"/>
      <c r="E19" s="82"/>
      <c r="F19" s="82"/>
      <c r="G19" s="82"/>
      <c r="H19" s="82"/>
      <c r="I19" s="82"/>
      <c r="J19" s="83"/>
    </row>
    <row r="20" spans="1:14" ht="51" customHeight="1" x14ac:dyDescent="0.25">
      <c r="A20" s="12" t="s">
        <v>19</v>
      </c>
      <c r="B20" s="72" t="s">
        <v>75</v>
      </c>
      <c r="C20" s="72"/>
      <c r="D20" s="72"/>
      <c r="E20" s="72"/>
      <c r="F20" s="72"/>
      <c r="G20" s="72"/>
      <c r="H20" s="72"/>
      <c r="I20" s="72"/>
      <c r="J20" s="73"/>
    </row>
    <row r="21" spans="1:14" ht="15.75" x14ac:dyDescent="0.25">
      <c r="A21" s="47" t="s">
        <v>20</v>
      </c>
      <c r="B21" s="48"/>
      <c r="C21" s="48"/>
      <c r="D21" s="48"/>
      <c r="E21" s="48"/>
      <c r="F21" s="48"/>
      <c r="G21" s="48"/>
      <c r="H21" s="48"/>
      <c r="I21" s="48"/>
      <c r="J21" s="49"/>
    </row>
    <row r="22" spans="1:14" ht="15.75" x14ac:dyDescent="0.25">
      <c r="A22" s="65" t="s">
        <v>21</v>
      </c>
      <c r="B22" s="66"/>
      <c r="C22" s="66"/>
      <c r="D22" s="66"/>
      <c r="E22" s="66"/>
      <c r="F22" s="66"/>
      <c r="G22" s="66"/>
      <c r="H22" s="66"/>
      <c r="I22" s="66"/>
      <c r="J22" s="67"/>
      <c r="N22" s="31"/>
    </row>
    <row r="23" spans="1:14" x14ac:dyDescent="0.25">
      <c r="A23" s="74" t="s">
        <v>22</v>
      </c>
      <c r="B23" s="75"/>
      <c r="C23" s="76" t="s">
        <v>23</v>
      </c>
      <c r="D23" s="77"/>
      <c r="E23" s="77"/>
      <c r="F23" s="77" t="s">
        <v>24</v>
      </c>
      <c r="G23" s="77"/>
      <c r="H23" s="75"/>
      <c r="I23" s="76" t="s">
        <v>25</v>
      </c>
      <c r="J23" s="78"/>
    </row>
    <row r="24" spans="1:14" x14ac:dyDescent="0.25">
      <c r="A24" s="55">
        <v>1500438</v>
      </c>
      <c r="B24" s="56"/>
      <c r="C24" s="57">
        <v>1500438</v>
      </c>
      <c r="D24" s="58"/>
      <c r="E24" s="59"/>
      <c r="F24" s="60">
        <v>291034</v>
      </c>
      <c r="G24" s="61"/>
      <c r="H24" s="62"/>
      <c r="I24" s="63">
        <f>+F24/C24</f>
        <v>0.19396602858631945</v>
      </c>
      <c r="J24" s="64"/>
      <c r="L24" s="35"/>
    </row>
    <row r="25" spans="1:14" ht="15.75" x14ac:dyDescent="0.25">
      <c r="A25" s="65" t="s">
        <v>26</v>
      </c>
      <c r="B25" s="66"/>
      <c r="C25" s="66"/>
      <c r="D25" s="66"/>
      <c r="E25" s="66"/>
      <c r="F25" s="66"/>
      <c r="G25" s="66"/>
      <c r="H25" s="66"/>
      <c r="I25" s="66"/>
      <c r="J25" s="67"/>
    </row>
    <row r="26" spans="1:14" ht="30" customHeight="1" x14ac:dyDescent="0.25">
      <c r="A26" s="13"/>
      <c r="C26" s="79" t="s">
        <v>27</v>
      </c>
      <c r="D26" s="80"/>
      <c r="E26" s="79" t="s">
        <v>28</v>
      </c>
      <c r="F26" s="80"/>
      <c r="G26" s="79" t="s">
        <v>29</v>
      </c>
      <c r="H26" s="79"/>
      <c r="I26" s="79" t="s">
        <v>30</v>
      </c>
      <c r="J26" s="81"/>
    </row>
    <row r="27" spans="1:14" ht="38.25" x14ac:dyDescent="0.25">
      <c r="A27" s="14" t="s">
        <v>31</v>
      </c>
      <c r="B27" s="15" t="s">
        <v>32</v>
      </c>
      <c r="C27" s="15" t="s">
        <v>33</v>
      </c>
      <c r="D27" s="15" t="s">
        <v>34</v>
      </c>
      <c r="E27" s="15" t="s">
        <v>35</v>
      </c>
      <c r="F27" s="15" t="s">
        <v>36</v>
      </c>
      <c r="G27" s="15" t="s">
        <v>37</v>
      </c>
      <c r="H27" s="15" t="s">
        <v>38</v>
      </c>
      <c r="I27" s="15" t="s">
        <v>39</v>
      </c>
      <c r="J27" s="16" t="s">
        <v>40</v>
      </c>
      <c r="M27">
        <f>1069/2655*16</f>
        <v>6.4421845574387948</v>
      </c>
    </row>
    <row r="28" spans="1:14" ht="72" x14ac:dyDescent="0.25">
      <c r="A28" s="17" t="s">
        <v>57</v>
      </c>
      <c r="B28" s="34" t="s">
        <v>56</v>
      </c>
      <c r="C28" s="25">
        <v>21</v>
      </c>
      <c r="D28" s="18">
        <v>1500438</v>
      </c>
      <c r="E28" s="40">
        <v>6</v>
      </c>
      <c r="F28" s="18">
        <v>375109.5</v>
      </c>
      <c r="G28" s="19">
        <v>6</v>
      </c>
      <c r="H28" s="18">
        <v>291034</v>
      </c>
      <c r="I28" s="20">
        <f>+Tabla1[[#This Row],[Física 
(E)]]/Tabla1[[#This Row],[Física
(C)]]</f>
        <v>1</v>
      </c>
      <c r="J28" s="36">
        <f>+Tabla1[[#This Row],[Financiera 
 (F)]]/Tabla1[[#This Row],[Financiera
(D)]]</f>
        <v>0.7758641143452778</v>
      </c>
      <c r="M28">
        <f>564/2655*100</f>
        <v>21.242937853107343</v>
      </c>
    </row>
    <row r="29" spans="1:14" ht="84" x14ac:dyDescent="0.25">
      <c r="A29" s="17" t="s">
        <v>73</v>
      </c>
      <c r="B29" s="34" t="s">
        <v>58</v>
      </c>
      <c r="C29" s="25">
        <v>29</v>
      </c>
      <c r="D29" s="26">
        <v>367290</v>
      </c>
      <c r="E29" s="40">
        <v>8</v>
      </c>
      <c r="F29" s="18">
        <v>100000</v>
      </c>
      <c r="G29" s="19">
        <v>13</v>
      </c>
      <c r="H29" s="18">
        <v>43801.1</v>
      </c>
      <c r="I29" s="27">
        <f>+Tabla1[[#This Row],[Física 
(E)]]/Tabla1[[#This Row],[Física
(C)]]</f>
        <v>1.625</v>
      </c>
      <c r="J29" s="36">
        <f>+Tabla1[[#This Row],[Financiera 
 (F)]]/Tabla1[[#This Row],[Financiera
(D)]]</f>
        <v>0.43801099999999998</v>
      </c>
      <c r="L29" s="28"/>
    </row>
    <row r="30" spans="1:14" ht="60" x14ac:dyDescent="0.25">
      <c r="A30" s="17" t="s">
        <v>63</v>
      </c>
      <c r="B30" s="34" t="s">
        <v>59</v>
      </c>
      <c r="C30" s="21">
        <v>22</v>
      </c>
      <c r="D30" s="18">
        <v>467000</v>
      </c>
      <c r="E30" s="41">
        <v>7</v>
      </c>
      <c r="F30" s="22">
        <v>123000</v>
      </c>
      <c r="G30" s="19">
        <v>9</v>
      </c>
      <c r="H30" s="18">
        <v>101357</v>
      </c>
      <c r="I30" s="20">
        <f>+Tabla1[[#This Row],[Física 
(E)]]/Tabla1[[#This Row],[Física
(C)]]</f>
        <v>1.2857142857142858</v>
      </c>
      <c r="J30" s="36">
        <f>+Tabla1[[#This Row],[Financiera 
 (F)]]/Tabla1[[#This Row],[Financiera
(D)]]</f>
        <v>0.82404065040650409</v>
      </c>
      <c r="L30" s="28"/>
      <c r="M30">
        <f>+Tabla1[[#This Row],[Física
(C)]]/Tabla1[[#This Row],[Física
(A)]]*19</f>
        <v>6.045454545454545</v>
      </c>
    </row>
    <row r="31" spans="1:14" ht="108" x14ac:dyDescent="0.25">
      <c r="A31" s="17" t="s">
        <v>64</v>
      </c>
      <c r="B31" s="33" t="s">
        <v>60</v>
      </c>
      <c r="C31" s="29">
        <v>4</v>
      </c>
      <c r="D31" s="22">
        <v>311120</v>
      </c>
      <c r="E31" s="29">
        <v>1</v>
      </c>
      <c r="F31" s="22">
        <v>80000</v>
      </c>
      <c r="G31" s="42">
        <v>2</v>
      </c>
      <c r="H31" s="18">
        <v>31000</v>
      </c>
      <c r="I31" s="20">
        <f>+Tabla1[[#This Row],[Física 
(E)]]/Tabla1[[#This Row],[Física
(C)]]</f>
        <v>2</v>
      </c>
      <c r="J31" s="36">
        <f>+Tabla1[[#This Row],[Financiera 
 (F)]]/Tabla1[[#This Row],[Financiera
(D)]]</f>
        <v>0.38750000000000001</v>
      </c>
      <c r="M31">
        <f>+G30/C30*19</f>
        <v>7.7727272727272734</v>
      </c>
    </row>
    <row r="32" spans="1:14" ht="15.75" x14ac:dyDescent="0.25">
      <c r="A32" s="47" t="s">
        <v>41</v>
      </c>
      <c r="B32" s="48"/>
      <c r="C32" s="48"/>
      <c r="D32" s="48"/>
      <c r="E32" s="48"/>
      <c r="F32" s="48"/>
      <c r="G32" s="48"/>
      <c r="H32" s="48"/>
      <c r="I32" s="48"/>
      <c r="J32" s="49"/>
    </row>
    <row r="33" spans="1:10" ht="15.75" x14ac:dyDescent="0.25">
      <c r="A33" s="65" t="s">
        <v>42</v>
      </c>
      <c r="B33" s="66"/>
      <c r="C33" s="66"/>
      <c r="D33" s="66"/>
      <c r="E33" s="66"/>
      <c r="F33" s="66"/>
      <c r="G33" s="66"/>
      <c r="H33" s="66"/>
      <c r="I33" s="66"/>
      <c r="J33" s="67"/>
    </row>
    <row r="34" spans="1:10" ht="36" customHeight="1" x14ac:dyDescent="0.25">
      <c r="A34" s="23" t="s">
        <v>43</v>
      </c>
      <c r="B34" s="68" t="s">
        <v>61</v>
      </c>
      <c r="C34" s="68"/>
      <c r="D34" s="68"/>
      <c r="E34" s="68"/>
      <c r="F34" s="68"/>
      <c r="G34" s="68"/>
      <c r="H34" s="68"/>
      <c r="I34" s="68"/>
      <c r="J34" s="69"/>
    </row>
    <row r="35" spans="1:10" ht="57.75" customHeight="1" x14ac:dyDescent="0.25">
      <c r="A35" s="23" t="s">
        <v>44</v>
      </c>
      <c r="B35" s="53" t="s">
        <v>70</v>
      </c>
      <c r="C35" s="53"/>
      <c r="D35" s="53"/>
      <c r="E35" s="53"/>
      <c r="F35" s="53"/>
      <c r="G35" s="53"/>
      <c r="H35" s="53"/>
      <c r="I35" s="53"/>
      <c r="J35" s="54"/>
    </row>
    <row r="36" spans="1:10" ht="109.5" customHeight="1" x14ac:dyDescent="0.25">
      <c r="A36" s="23" t="s">
        <v>45</v>
      </c>
      <c r="B36" s="70" t="s">
        <v>84</v>
      </c>
      <c r="C36" s="70"/>
      <c r="D36" s="70"/>
      <c r="E36" s="70"/>
      <c r="F36" s="70"/>
      <c r="G36" s="70"/>
      <c r="H36" s="70"/>
      <c r="I36" s="70"/>
      <c r="J36" s="71"/>
    </row>
    <row r="37" spans="1:10" ht="83.25" customHeight="1" x14ac:dyDescent="0.25">
      <c r="A37" s="23" t="s">
        <v>46</v>
      </c>
      <c r="B37" s="53" t="s">
        <v>88</v>
      </c>
      <c r="C37" s="53"/>
      <c r="D37" s="53"/>
      <c r="E37" s="53"/>
      <c r="F37" s="53"/>
      <c r="G37" s="53"/>
      <c r="H37" s="53"/>
      <c r="I37" s="53"/>
      <c r="J37" s="54"/>
    </row>
    <row r="38" spans="1:10" ht="20.25" customHeight="1" x14ac:dyDescent="0.25">
      <c r="A38" s="47" t="s">
        <v>47</v>
      </c>
      <c r="B38" s="48"/>
      <c r="C38" s="48"/>
      <c r="D38" s="48"/>
      <c r="E38" s="48"/>
      <c r="F38" s="48"/>
      <c r="G38" s="48"/>
      <c r="H38" s="48"/>
      <c r="I38" s="48"/>
      <c r="J38" s="49"/>
    </row>
    <row r="39" spans="1:10" ht="21" customHeight="1" x14ac:dyDescent="0.25">
      <c r="A39" s="50" t="s">
        <v>48</v>
      </c>
      <c r="B39" s="51"/>
      <c r="C39" s="51"/>
      <c r="D39" s="51"/>
      <c r="E39" s="51"/>
      <c r="F39" s="51"/>
      <c r="G39" s="51"/>
      <c r="H39" s="51"/>
      <c r="I39" s="51"/>
      <c r="J39" s="52"/>
    </row>
    <row r="40" spans="1:10" ht="39" customHeight="1" x14ac:dyDescent="0.25">
      <c r="A40" s="43" t="s">
        <v>85</v>
      </c>
      <c r="B40" s="44"/>
      <c r="C40" s="44"/>
      <c r="D40" s="44"/>
      <c r="E40" s="44"/>
      <c r="F40" s="44"/>
      <c r="G40" s="44"/>
      <c r="H40" s="44"/>
      <c r="I40" s="44"/>
      <c r="J40" s="45"/>
    </row>
    <row r="41" spans="1:10" x14ac:dyDescent="0.25">
      <c r="A41" s="24"/>
      <c r="B41" s="24"/>
      <c r="C41" s="24"/>
      <c r="D41" s="24"/>
      <c r="E41" s="24"/>
      <c r="F41" s="24"/>
      <c r="G41" s="24"/>
      <c r="H41" s="24"/>
      <c r="I41" s="24"/>
      <c r="J41" s="24"/>
    </row>
    <row r="42" spans="1:10" ht="24.75" customHeight="1" x14ac:dyDescent="0.25">
      <c r="A42" s="46" t="s">
        <v>49</v>
      </c>
      <c r="B42" s="46"/>
      <c r="C42" s="46"/>
      <c r="D42" s="46"/>
      <c r="E42" s="46"/>
      <c r="F42" s="46"/>
      <c r="G42" s="46"/>
      <c r="H42" s="46"/>
      <c r="I42" s="46"/>
      <c r="J42" s="46"/>
    </row>
    <row r="45" spans="1:10" x14ac:dyDescent="0.25">
      <c r="J45">
        <v>100</v>
      </c>
    </row>
    <row r="46" spans="1:10" x14ac:dyDescent="0.25">
      <c r="J46">
        <v>77.59</v>
      </c>
    </row>
    <row r="47" spans="1:10" x14ac:dyDescent="0.25">
      <c r="J47">
        <f>+J45-J46</f>
        <v>22.409999999999997</v>
      </c>
    </row>
    <row r="56" spans="12:12" x14ac:dyDescent="0.25">
      <c r="L56">
        <v>2</v>
      </c>
    </row>
    <row r="57" spans="12:12" x14ac:dyDescent="0.25">
      <c r="L57">
        <v>13</v>
      </c>
    </row>
    <row r="58" spans="12:12" x14ac:dyDescent="0.25">
      <c r="L58">
        <f>+L56/L57*100</f>
        <v>15.384615384615385</v>
      </c>
    </row>
  </sheetData>
  <mergeCells count="50">
    <mergeCell ref="B8:C8"/>
    <mergeCell ref="D8:J8"/>
    <mergeCell ref="B1:J1"/>
    <mergeCell ref="B2:C2"/>
    <mergeCell ref="D2:H2"/>
    <mergeCell ref="B3:C3"/>
    <mergeCell ref="D3:H3"/>
    <mergeCell ref="A4:J4"/>
    <mergeCell ref="A5:J5"/>
    <mergeCell ref="A6:J6"/>
    <mergeCell ref="B7:C7"/>
    <mergeCell ref="D7:J7"/>
    <mergeCell ref="B19:J19"/>
    <mergeCell ref="B9:C9"/>
    <mergeCell ref="D9:J9"/>
    <mergeCell ref="B10:J10"/>
    <mergeCell ref="B11:J11"/>
    <mergeCell ref="A12:J12"/>
    <mergeCell ref="C13:J13"/>
    <mergeCell ref="C14:J14"/>
    <mergeCell ref="C15:J15"/>
    <mergeCell ref="A16:J16"/>
    <mergeCell ref="B17:J17"/>
    <mergeCell ref="B18:J18"/>
    <mergeCell ref="A33:J33"/>
    <mergeCell ref="B34:J34"/>
    <mergeCell ref="B35:J35"/>
    <mergeCell ref="B36:J36"/>
    <mergeCell ref="B20:J20"/>
    <mergeCell ref="A21:J21"/>
    <mergeCell ref="A22:J22"/>
    <mergeCell ref="A23:B23"/>
    <mergeCell ref="C23:E23"/>
    <mergeCell ref="F23:H23"/>
    <mergeCell ref="I23:J23"/>
    <mergeCell ref="C26:D26"/>
    <mergeCell ref="E26:F26"/>
    <mergeCell ref="G26:H26"/>
    <mergeCell ref="I26:J26"/>
    <mergeCell ref="A32:J32"/>
    <mergeCell ref="A24:B24"/>
    <mergeCell ref="C24:E24"/>
    <mergeCell ref="F24:H24"/>
    <mergeCell ref="I24:J24"/>
    <mergeCell ref="A25:J25"/>
    <mergeCell ref="A40:J40"/>
    <mergeCell ref="A42:J42"/>
    <mergeCell ref="A38:J38"/>
    <mergeCell ref="A39:J39"/>
    <mergeCell ref="B37:J37"/>
  </mergeCells>
  <dataValidations count="16">
    <dataValidation allowBlank="1" sqref="A7" xr:uid="{00000000-0002-0000-0000-000000000000}"/>
    <dataValidation allowBlank="1" showInputMessage="1" prompt="Nombre del capítulo" sqref="B7:B9 D7:D9" xr:uid="{00000000-0002-0000-0000-000001000000}"/>
    <dataValidation allowBlank="1" showInputMessage="1" showErrorMessage="1" prompt="¿A quién va dirigido el programa?, ¿qué característica tiene esta población que requiere ser beneficiada?" sqref="B19:J19" xr:uid="{00000000-0002-0000-0000-000002000000}"/>
    <dataValidation allowBlank="1" showInputMessage="1" showErrorMessage="1" prompt="Nombre del producto" sqref="B34:J34" xr:uid="{00000000-0002-0000-0000-000003000000}"/>
    <dataValidation allowBlank="1" showInputMessage="1" showErrorMessage="1" prompt="¿En qué consiste el producto? su objetivo" sqref="B35:J35" xr:uid="{00000000-0002-0000-0000-000004000000}"/>
    <dataValidation allowBlank="1" showInputMessage="1" showErrorMessage="1" prompt="1. Describir lo plasmado en el presupuesto_x000a_2. Describir lo alcanzado en términos financieros y de producción " sqref="B36:J36" xr:uid="{00000000-0002-0000-0000-000005000000}"/>
    <dataValidation allowBlank="1" showInputMessage="1" showErrorMessage="1" prompt="De existir desvío, explicar razones." sqref="B37:J37" xr:uid="{00000000-0002-0000-0000-000006000000}"/>
    <dataValidation allowBlank="1" showInputMessage="1" showErrorMessage="1" prompt="Oportunidades de mejora identificadas" sqref="A40:J41" xr:uid="{00000000-0002-0000-0000-000007000000}"/>
    <dataValidation allowBlank="1" showInputMessage="1" showErrorMessage="1" prompt="Presupuesto del programa" sqref="A24:C24 F24" xr:uid="{00000000-0002-0000-0000-000008000000}"/>
    <dataValidation allowBlank="1" showInputMessage="1" showErrorMessage="1" prompt="¿En qué consiste el programa?" sqref="B18:J18" xr:uid="{00000000-0002-0000-0000-000009000000}"/>
    <dataValidation allowBlank="1" showInputMessage="1" showErrorMessage="1" prompt="Nombre de cada producto" sqref="A27:A31" xr:uid="{00000000-0002-0000-0000-00000A000000}"/>
    <dataValidation allowBlank="1" showInputMessage="1" showErrorMessage="1" prompt="Nombre del indicador" sqref="B27" xr:uid="{00000000-0002-0000-0000-00000B000000}"/>
    <dataValidation allowBlank="1" showInputMessage="1" showErrorMessage="1" prompt="Meta anual del indicador" sqref="E27 C27:C30" xr:uid="{00000000-0002-0000-0000-00000C000000}"/>
    <dataValidation allowBlank="1" showInputMessage="1" showErrorMessage="1" prompt="Monto presupuestado para el producto" sqref="F27 D27:D30 E28:F30" xr:uid="{00000000-0002-0000-0000-00000D000000}"/>
    <dataValidation allowBlank="1" showInputMessage="1" showErrorMessage="1" prompt="Meta alcanzada en el trimestre" sqref="G27:G31" xr:uid="{00000000-0002-0000-0000-00000E000000}"/>
    <dataValidation allowBlank="1" showInputMessage="1" showErrorMessage="1" prompt="Monto ejecutado en el trimestre" sqref="H27 H31" xr:uid="{00000000-0002-0000-0000-00000F000000}"/>
  </dataValidations>
  <pageMargins left="0.7" right="0.7" top="0.75" bottom="0.75" header="0.3" footer="0.3"/>
  <pageSetup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58E1-D57A-4626-9914-F3C1A4E5A50C}">
  <dimension ref="A1:M48"/>
  <sheetViews>
    <sheetView topLeftCell="A20" workbookViewId="0">
      <selection activeCell="F24" sqref="F24:H24"/>
    </sheetView>
  </sheetViews>
  <sheetFormatPr baseColWidth="10" defaultRowHeight="15" x14ac:dyDescent="0.25"/>
  <cols>
    <col min="1" max="1" width="24" customWidth="1"/>
    <col min="2" max="2" width="14.7109375" customWidth="1"/>
    <col min="3" max="3" width="8.140625" customWidth="1"/>
    <col min="4" max="4" width="10" customWidth="1"/>
    <col min="5" max="5" width="7" customWidth="1"/>
    <col min="6" max="6" width="10.140625" customWidth="1"/>
    <col min="7" max="7" width="9.42578125" customWidth="1"/>
  </cols>
  <sheetData>
    <row r="1" spans="1:10" ht="21.75" thickBot="1" x14ac:dyDescent="0.3">
      <c r="A1" s="1"/>
      <c r="B1" s="93" t="s">
        <v>80</v>
      </c>
      <c r="C1" s="94"/>
      <c r="D1" s="94"/>
      <c r="E1" s="94"/>
      <c r="F1" s="94"/>
      <c r="G1" s="94"/>
      <c r="H1" s="94"/>
      <c r="I1" s="94"/>
      <c r="J1" s="95"/>
    </row>
    <row r="2" spans="1:10" ht="21.75" thickBot="1" x14ac:dyDescent="0.3">
      <c r="A2" s="2"/>
      <c r="B2" s="96" t="s">
        <v>0</v>
      </c>
      <c r="C2" s="97"/>
      <c r="D2" s="96" t="s">
        <v>1</v>
      </c>
      <c r="E2" s="97"/>
      <c r="F2" s="97"/>
      <c r="G2" s="97"/>
      <c r="H2" s="98"/>
      <c r="I2" s="3" t="s">
        <v>2</v>
      </c>
      <c r="J2" s="4" t="s">
        <v>3</v>
      </c>
    </row>
    <row r="3" spans="1:10" ht="15.75" thickBot="1" x14ac:dyDescent="0.3">
      <c r="A3" s="30"/>
      <c r="B3" s="99"/>
      <c r="C3" s="100"/>
      <c r="D3" s="99"/>
      <c r="E3" s="100"/>
      <c r="F3" s="100"/>
      <c r="G3" s="100"/>
      <c r="H3" s="101"/>
      <c r="I3" s="5"/>
      <c r="J3" s="6"/>
    </row>
    <row r="4" spans="1:10" x14ac:dyDescent="0.25">
      <c r="A4" s="102"/>
      <c r="B4" s="103"/>
      <c r="C4" s="103"/>
      <c r="D4" s="103"/>
      <c r="E4" s="103"/>
      <c r="F4" s="103"/>
      <c r="G4" s="103"/>
      <c r="H4" s="103"/>
      <c r="I4" s="103"/>
      <c r="J4" s="104"/>
    </row>
    <row r="5" spans="1:10" ht="15.75" x14ac:dyDescent="0.25">
      <c r="A5" s="47" t="s">
        <v>69</v>
      </c>
      <c r="B5" s="48"/>
      <c r="C5" s="48"/>
      <c r="D5" s="48"/>
      <c r="E5" s="48"/>
      <c r="F5" s="48"/>
      <c r="G5" s="48"/>
      <c r="H5" s="48"/>
      <c r="I5" s="48"/>
      <c r="J5" s="49"/>
    </row>
    <row r="6" spans="1:10" ht="15.75" x14ac:dyDescent="0.25">
      <c r="A6" s="65" t="s">
        <v>4</v>
      </c>
      <c r="B6" s="66"/>
      <c r="C6" s="66"/>
      <c r="D6" s="66"/>
      <c r="E6" s="66"/>
      <c r="F6" s="66"/>
      <c r="G6" s="66"/>
      <c r="H6" s="66"/>
      <c r="I6" s="66"/>
      <c r="J6" s="67"/>
    </row>
    <row r="7" spans="1:10" x14ac:dyDescent="0.25">
      <c r="A7" s="7" t="s">
        <v>5</v>
      </c>
      <c r="B7" s="84" t="s">
        <v>50</v>
      </c>
      <c r="C7" s="85"/>
      <c r="D7" s="85" t="s">
        <v>52</v>
      </c>
      <c r="E7" s="85"/>
      <c r="F7" s="85"/>
      <c r="G7" s="85"/>
      <c r="H7" s="85"/>
      <c r="I7" s="85"/>
      <c r="J7" s="86"/>
    </row>
    <row r="8" spans="1:10" x14ac:dyDescent="0.25">
      <c r="A8" s="8" t="s">
        <v>6</v>
      </c>
      <c r="B8" s="84" t="s">
        <v>7</v>
      </c>
      <c r="C8" s="85"/>
      <c r="D8" s="85" t="s">
        <v>52</v>
      </c>
      <c r="E8" s="85"/>
      <c r="F8" s="85"/>
      <c r="G8" s="85"/>
      <c r="H8" s="85"/>
      <c r="I8" s="85"/>
      <c r="J8" s="86"/>
    </row>
    <row r="9" spans="1:10" x14ac:dyDescent="0.25">
      <c r="A9" s="8" t="s">
        <v>8</v>
      </c>
      <c r="B9" s="84" t="s">
        <v>51</v>
      </c>
      <c r="C9" s="85"/>
      <c r="D9" s="85" t="s">
        <v>52</v>
      </c>
      <c r="E9" s="85"/>
      <c r="F9" s="85"/>
      <c r="G9" s="85"/>
      <c r="H9" s="85"/>
      <c r="I9" s="85"/>
      <c r="J9" s="86"/>
    </row>
    <row r="10" spans="1:10" ht="45" customHeight="1" x14ac:dyDescent="0.25">
      <c r="A10" s="7" t="s">
        <v>9</v>
      </c>
      <c r="B10" s="105" t="s">
        <v>67</v>
      </c>
      <c r="C10" s="105"/>
      <c r="D10" s="105"/>
      <c r="E10" s="105"/>
      <c r="F10" s="105"/>
      <c r="G10" s="105"/>
      <c r="H10" s="105"/>
      <c r="I10" s="105"/>
      <c r="J10" s="106"/>
    </row>
    <row r="11" spans="1:10" ht="29.25" customHeight="1" x14ac:dyDescent="0.25">
      <c r="A11" s="7" t="s">
        <v>10</v>
      </c>
      <c r="B11" s="91" t="s">
        <v>68</v>
      </c>
      <c r="C11" s="91"/>
      <c r="D11" s="91"/>
      <c r="E11" s="91"/>
      <c r="F11" s="91"/>
      <c r="G11" s="91"/>
      <c r="H11" s="91"/>
      <c r="I11" s="91"/>
      <c r="J11" s="92"/>
    </row>
    <row r="12" spans="1:10" ht="15.75" x14ac:dyDescent="0.25">
      <c r="A12" s="47" t="s">
        <v>11</v>
      </c>
      <c r="B12" s="48"/>
      <c r="C12" s="48"/>
      <c r="D12" s="48"/>
      <c r="E12" s="48"/>
      <c r="F12" s="48"/>
      <c r="G12" s="48"/>
      <c r="H12" s="48"/>
      <c r="I12" s="48"/>
      <c r="J12" s="49"/>
    </row>
    <row r="13" spans="1:10" x14ac:dyDescent="0.25">
      <c r="A13" s="7" t="s">
        <v>12</v>
      </c>
      <c r="B13" s="9">
        <v>2</v>
      </c>
      <c r="C13" s="89" t="s">
        <v>53</v>
      </c>
      <c r="D13" s="89"/>
      <c r="E13" s="89"/>
      <c r="F13" s="89"/>
      <c r="G13" s="89"/>
      <c r="H13" s="89"/>
      <c r="I13" s="89"/>
      <c r="J13" s="89"/>
    </row>
    <row r="14" spans="1:10" ht="17.25" customHeight="1" x14ac:dyDescent="0.25">
      <c r="A14" s="7" t="s">
        <v>13</v>
      </c>
      <c r="B14" s="10">
        <v>2.2000000000000002</v>
      </c>
      <c r="C14" s="90" t="str">
        <f>IFERROR(VLOOKUP(B14,'[1]Validacion datos'!A8:B26,2,FALSE),"")</f>
        <v>Salud y seguridad social integral</v>
      </c>
      <c r="D14" s="90"/>
      <c r="E14" s="90"/>
      <c r="F14" s="90"/>
      <c r="G14" s="90"/>
      <c r="H14" s="90"/>
      <c r="I14" s="90"/>
      <c r="J14" s="90"/>
    </row>
    <row r="15" spans="1:10" ht="42" customHeight="1" x14ac:dyDescent="0.25">
      <c r="A15" s="7" t="s">
        <v>14</v>
      </c>
      <c r="B15" s="11" t="s">
        <v>54</v>
      </c>
      <c r="C15" s="90"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90"/>
      <c r="E15" s="90"/>
      <c r="F15" s="90"/>
      <c r="G15" s="90"/>
      <c r="H15" s="90"/>
      <c r="I15" s="90"/>
      <c r="J15" s="90"/>
    </row>
    <row r="16" spans="1:10" ht="15.75" x14ac:dyDescent="0.25">
      <c r="A16" s="47" t="s">
        <v>15</v>
      </c>
      <c r="B16" s="48"/>
      <c r="C16" s="48"/>
      <c r="D16" s="48"/>
      <c r="E16" s="48"/>
      <c r="F16" s="48"/>
      <c r="G16" s="48"/>
      <c r="H16" s="48"/>
      <c r="I16" s="48"/>
      <c r="J16" s="49"/>
    </row>
    <row r="17" spans="1:13" ht="20.25" customHeight="1" x14ac:dyDescent="0.25">
      <c r="A17" s="7" t="s">
        <v>16</v>
      </c>
      <c r="B17" s="91" t="s">
        <v>55</v>
      </c>
      <c r="C17" s="91"/>
      <c r="D17" s="91"/>
      <c r="E17" s="91"/>
      <c r="F17" s="91"/>
      <c r="G17" s="91"/>
      <c r="H17" s="91"/>
      <c r="I17" s="91"/>
      <c r="J17" s="92"/>
    </row>
    <row r="18" spans="1:13" ht="42" customHeight="1" x14ac:dyDescent="0.25">
      <c r="A18" s="12" t="s">
        <v>17</v>
      </c>
      <c r="B18" s="82" t="s">
        <v>76</v>
      </c>
      <c r="C18" s="82"/>
      <c r="D18" s="82"/>
      <c r="E18" s="82"/>
      <c r="F18" s="82"/>
      <c r="G18" s="82"/>
      <c r="H18" s="82"/>
      <c r="I18" s="82"/>
      <c r="J18" s="83"/>
    </row>
    <row r="19" spans="1:13" ht="22.5" customHeight="1" x14ac:dyDescent="0.25">
      <c r="A19" s="12" t="s">
        <v>18</v>
      </c>
      <c r="B19" s="82" t="s">
        <v>77</v>
      </c>
      <c r="C19" s="82"/>
      <c r="D19" s="82"/>
      <c r="E19" s="82"/>
      <c r="F19" s="82"/>
      <c r="G19" s="82"/>
      <c r="H19" s="82"/>
      <c r="I19" s="82"/>
      <c r="J19" s="83"/>
    </row>
    <row r="20" spans="1:13" ht="51" customHeight="1" x14ac:dyDescent="0.25">
      <c r="A20" s="12" t="s">
        <v>19</v>
      </c>
      <c r="B20" s="72" t="s">
        <v>74</v>
      </c>
      <c r="C20" s="72"/>
      <c r="D20" s="72"/>
      <c r="E20" s="72"/>
      <c r="F20" s="72"/>
      <c r="G20" s="72"/>
      <c r="H20" s="72"/>
      <c r="I20" s="72"/>
      <c r="J20" s="73"/>
    </row>
    <row r="21" spans="1:13" ht="15.75" x14ac:dyDescent="0.25">
      <c r="A21" s="47" t="s">
        <v>20</v>
      </c>
      <c r="B21" s="48"/>
      <c r="C21" s="48"/>
      <c r="D21" s="48"/>
      <c r="E21" s="48"/>
      <c r="F21" s="48"/>
      <c r="G21" s="48"/>
      <c r="H21" s="48"/>
      <c r="I21" s="48"/>
      <c r="J21" s="49"/>
    </row>
    <row r="22" spans="1:13" ht="15.75" x14ac:dyDescent="0.25">
      <c r="A22" s="65" t="s">
        <v>21</v>
      </c>
      <c r="B22" s="66"/>
      <c r="C22" s="66"/>
      <c r="D22" s="66"/>
      <c r="E22" s="66"/>
      <c r="F22" s="66"/>
      <c r="G22" s="66"/>
      <c r="H22" s="66"/>
      <c r="I22" s="66"/>
      <c r="J22" s="67"/>
    </row>
    <row r="23" spans="1:13" x14ac:dyDescent="0.25">
      <c r="A23" s="74" t="s">
        <v>22</v>
      </c>
      <c r="B23" s="75"/>
      <c r="C23" s="76" t="s">
        <v>23</v>
      </c>
      <c r="D23" s="77"/>
      <c r="E23" s="77"/>
      <c r="F23" s="77" t="s">
        <v>24</v>
      </c>
      <c r="G23" s="77"/>
      <c r="H23" s="75"/>
      <c r="I23" s="76" t="s">
        <v>25</v>
      </c>
      <c r="J23" s="78"/>
    </row>
    <row r="24" spans="1:13" x14ac:dyDescent="0.25">
      <c r="A24" s="55">
        <v>367290</v>
      </c>
      <c r="B24" s="56"/>
      <c r="C24" s="57">
        <v>367290</v>
      </c>
      <c r="D24" s="58"/>
      <c r="E24" s="59"/>
      <c r="F24" s="57">
        <v>43801.1</v>
      </c>
      <c r="G24" s="58"/>
      <c r="H24" s="59"/>
      <c r="I24" s="63">
        <f>+F24/C24</f>
        <v>0.11925481227368019</v>
      </c>
      <c r="J24" s="64"/>
      <c r="M24" s="31"/>
    </row>
    <row r="25" spans="1:13" ht="15.75" x14ac:dyDescent="0.25">
      <c r="A25" s="65" t="s">
        <v>26</v>
      </c>
      <c r="B25" s="66"/>
      <c r="C25" s="66"/>
      <c r="D25" s="66"/>
      <c r="E25" s="66"/>
      <c r="F25" s="66"/>
      <c r="G25" s="66"/>
      <c r="H25" s="66"/>
      <c r="I25" s="66"/>
      <c r="J25" s="67"/>
    </row>
    <row r="26" spans="1:13" ht="30" customHeight="1" x14ac:dyDescent="0.25">
      <c r="A26" s="13"/>
      <c r="C26" s="79" t="s">
        <v>27</v>
      </c>
      <c r="D26" s="80"/>
      <c r="E26" s="79" t="s">
        <v>28</v>
      </c>
      <c r="F26" s="80"/>
      <c r="G26" s="79" t="s">
        <v>29</v>
      </c>
      <c r="H26" s="79"/>
      <c r="I26" s="79" t="s">
        <v>30</v>
      </c>
      <c r="J26" s="81"/>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8.25" customHeight="1" x14ac:dyDescent="0.25">
      <c r="A28" s="17" t="s">
        <v>57</v>
      </c>
      <c r="B28" s="34" t="s">
        <v>56</v>
      </c>
      <c r="C28" s="25">
        <v>21</v>
      </c>
      <c r="D28" s="18">
        <v>1500438</v>
      </c>
      <c r="E28" s="40">
        <v>6</v>
      </c>
      <c r="F28" s="18">
        <v>375109.5</v>
      </c>
      <c r="G28" s="19">
        <v>6</v>
      </c>
      <c r="H28" s="18">
        <v>291034</v>
      </c>
      <c r="I28" s="20">
        <f>+Tabla1[[#This Row],[Física 
(E)]]/Tabla1[[#This Row],[Física
(C)]]</f>
        <v>1</v>
      </c>
      <c r="J28" s="36">
        <f>+Tabla17[[#This Row],[Financiera 
 (F)]]/Tabla17[[#This Row],[Financiera
(D)]]</f>
        <v>0.7758641143452778</v>
      </c>
    </row>
    <row r="29" spans="1:13" ht="76.900000000000006" customHeight="1" x14ac:dyDescent="0.25">
      <c r="A29" s="17" t="s">
        <v>73</v>
      </c>
      <c r="B29" s="34" t="s">
        <v>58</v>
      </c>
      <c r="C29" s="25">
        <v>29</v>
      </c>
      <c r="D29" s="26">
        <v>367290</v>
      </c>
      <c r="E29" s="40">
        <v>8</v>
      </c>
      <c r="F29" s="18">
        <v>100000</v>
      </c>
      <c r="G29" s="19">
        <v>13</v>
      </c>
      <c r="H29" s="18">
        <v>43801.1</v>
      </c>
      <c r="I29" s="27">
        <f>+Tabla17[[#This Row],[Física 
(E)]]/Tabla17[[#This Row],[Física
(C)]]</f>
        <v>1.625</v>
      </c>
      <c r="J29" s="36">
        <f>+Tabla17[[#This Row],[Financiera 
 (F)]]/Tabla17[[#This Row],[Financiera
(D)]]</f>
        <v>0.43801099999999998</v>
      </c>
      <c r="L29" s="28"/>
    </row>
    <row r="30" spans="1:13" ht="47.45" customHeight="1" x14ac:dyDescent="0.25">
      <c r="A30" s="17" t="s">
        <v>63</v>
      </c>
      <c r="B30" s="34" t="s">
        <v>59</v>
      </c>
      <c r="C30" s="21">
        <v>22</v>
      </c>
      <c r="D30" s="18">
        <v>467000</v>
      </c>
      <c r="E30" s="41">
        <v>7</v>
      </c>
      <c r="F30" s="22">
        <v>123000</v>
      </c>
      <c r="G30" s="19">
        <v>9</v>
      </c>
      <c r="H30" s="18">
        <v>101357</v>
      </c>
      <c r="I30" s="27">
        <f>+Tabla17[[#This Row],[Física 
(E)]]/Tabla17[[#This Row],[Física
(C)]]</f>
        <v>1.2857142857142858</v>
      </c>
      <c r="J30" s="36">
        <f>+Tabla17[[#This Row],[Financiera 
 (F)]]/Tabla17[[#This Row],[Financiera
(D)]]</f>
        <v>0.82404065040650409</v>
      </c>
      <c r="L30" s="37"/>
    </row>
    <row r="31" spans="1:13" ht="102.75" customHeight="1" x14ac:dyDescent="0.25">
      <c r="A31" s="17" t="s">
        <v>64</v>
      </c>
      <c r="B31" s="33" t="s">
        <v>60</v>
      </c>
      <c r="C31" s="29">
        <v>4</v>
      </c>
      <c r="D31" s="22">
        <v>311120</v>
      </c>
      <c r="E31" s="29">
        <v>1</v>
      </c>
      <c r="F31" s="22">
        <v>80000</v>
      </c>
      <c r="G31" s="42">
        <v>2</v>
      </c>
      <c r="H31" s="18">
        <v>31000</v>
      </c>
      <c r="I31" s="27">
        <f>+Tabla17[[#This Row],[Física 
(E)]]/Tabla17[[#This Row],[Física
(C)]]</f>
        <v>2</v>
      </c>
      <c r="J31" s="36">
        <f>+Tabla17[[#This Row],[Financiera 
 (F)]]/Tabla17[[#This Row],[Financiera
(D)]]*100%</f>
        <v>0.38750000000000001</v>
      </c>
    </row>
    <row r="32" spans="1:13" ht="15.75" x14ac:dyDescent="0.25">
      <c r="A32" s="47" t="s">
        <v>41</v>
      </c>
      <c r="B32" s="48"/>
      <c r="C32" s="48"/>
      <c r="D32" s="48"/>
      <c r="E32" s="48"/>
      <c r="F32" s="48"/>
      <c r="G32" s="48"/>
      <c r="H32" s="48"/>
      <c r="I32" s="48"/>
      <c r="J32" s="49"/>
    </row>
    <row r="33" spans="1:10" ht="15.75" x14ac:dyDescent="0.25">
      <c r="A33" s="65" t="s">
        <v>42</v>
      </c>
      <c r="B33" s="66"/>
      <c r="C33" s="66"/>
      <c r="D33" s="66"/>
      <c r="E33" s="66"/>
      <c r="F33" s="66"/>
      <c r="G33" s="66"/>
      <c r="H33" s="66"/>
      <c r="I33" s="66"/>
      <c r="J33" s="67"/>
    </row>
    <row r="34" spans="1:10" ht="37.5" customHeight="1" x14ac:dyDescent="0.25">
      <c r="A34" s="23" t="s">
        <v>43</v>
      </c>
      <c r="B34" s="108" t="s">
        <v>71</v>
      </c>
      <c r="C34" s="108"/>
      <c r="D34" s="108"/>
      <c r="E34" s="108"/>
      <c r="F34" s="108"/>
      <c r="G34" s="108"/>
      <c r="H34" s="108"/>
      <c r="I34" s="108"/>
      <c r="J34" s="108"/>
    </row>
    <row r="35" spans="1:10" ht="42" customHeight="1" x14ac:dyDescent="0.25">
      <c r="A35" s="23" t="s">
        <v>44</v>
      </c>
      <c r="B35" s="70" t="s">
        <v>78</v>
      </c>
      <c r="C35" s="70"/>
      <c r="D35" s="70"/>
      <c r="E35" s="70"/>
      <c r="F35" s="70"/>
      <c r="G35" s="70"/>
      <c r="H35" s="70"/>
      <c r="I35" s="70"/>
      <c r="J35" s="70"/>
    </row>
    <row r="36" spans="1:10" ht="78" customHeight="1" x14ac:dyDescent="0.25">
      <c r="A36" s="23" t="s">
        <v>45</v>
      </c>
      <c r="B36" s="70" t="s">
        <v>81</v>
      </c>
      <c r="C36" s="70"/>
      <c r="D36" s="70"/>
      <c r="E36" s="70"/>
      <c r="F36" s="70"/>
      <c r="G36" s="70"/>
      <c r="H36" s="70"/>
      <c r="I36" s="70"/>
      <c r="J36" s="70"/>
    </row>
    <row r="37" spans="1:10" ht="84.75" customHeight="1" x14ac:dyDescent="0.25">
      <c r="A37" s="23" t="s">
        <v>46</v>
      </c>
      <c r="B37" s="53" t="s">
        <v>87</v>
      </c>
      <c r="C37" s="53"/>
      <c r="D37" s="53"/>
      <c r="E37" s="53"/>
      <c r="F37" s="53"/>
      <c r="G37" s="53"/>
      <c r="H37" s="53"/>
      <c r="I37" s="53"/>
      <c r="J37" s="53"/>
    </row>
    <row r="38" spans="1:10" ht="15.75" x14ac:dyDescent="0.25">
      <c r="A38" s="47" t="s">
        <v>47</v>
      </c>
      <c r="B38" s="48"/>
      <c r="C38" s="48"/>
      <c r="D38" s="48"/>
      <c r="E38" s="48"/>
      <c r="F38" s="48"/>
      <c r="G38" s="48"/>
      <c r="H38" s="48"/>
      <c r="I38" s="48"/>
      <c r="J38" s="49"/>
    </row>
    <row r="39" spans="1:10" ht="15.75" x14ac:dyDescent="0.25">
      <c r="A39" s="50" t="s">
        <v>48</v>
      </c>
      <c r="B39" s="51"/>
      <c r="C39" s="51"/>
      <c r="D39" s="51"/>
      <c r="E39" s="51"/>
      <c r="F39" s="51"/>
      <c r="G39" s="51"/>
      <c r="H39" s="51"/>
      <c r="I39" s="51"/>
      <c r="J39" s="52"/>
    </row>
    <row r="40" spans="1:10" ht="57" customHeight="1" x14ac:dyDescent="0.25">
      <c r="A40" s="43" t="s">
        <v>89</v>
      </c>
      <c r="B40" s="44"/>
      <c r="C40" s="44"/>
      <c r="D40" s="44"/>
      <c r="E40" s="44"/>
      <c r="F40" s="44"/>
      <c r="G40" s="44"/>
      <c r="H40" s="44"/>
      <c r="I40" s="44"/>
      <c r="J40" s="45"/>
    </row>
    <row r="41" spans="1:10" x14ac:dyDescent="0.25">
      <c r="A41" s="24"/>
      <c r="B41" s="24"/>
      <c r="C41" s="24"/>
      <c r="D41" s="24"/>
      <c r="E41" s="24"/>
      <c r="F41" s="24"/>
      <c r="G41" s="24"/>
      <c r="H41" s="24"/>
      <c r="I41" s="24"/>
      <c r="J41" s="24"/>
    </row>
    <row r="42" spans="1:10" ht="24.75" customHeight="1" x14ac:dyDescent="0.25">
      <c r="A42" s="107" t="s">
        <v>49</v>
      </c>
      <c r="B42" s="107"/>
      <c r="C42" s="107"/>
      <c r="D42" s="107"/>
      <c r="E42" s="107"/>
      <c r="F42" s="107"/>
      <c r="G42" s="107"/>
      <c r="H42" s="107"/>
      <c r="I42" s="107"/>
      <c r="J42" s="107"/>
    </row>
    <row r="47" spans="1:10" ht="347.25" customHeight="1" x14ac:dyDescent="0.25">
      <c r="A47" s="32"/>
    </row>
    <row r="48" spans="1:10" ht="15" customHeight="1" x14ac:dyDescent="0.25">
      <c r="A48" s="32"/>
    </row>
  </sheetData>
  <mergeCells count="50">
    <mergeCell ref="A38:J38"/>
    <mergeCell ref="A39:J39"/>
    <mergeCell ref="A40:J40"/>
    <mergeCell ref="A42:J42"/>
    <mergeCell ref="B34:J34"/>
    <mergeCell ref="B35:J35"/>
    <mergeCell ref="B36:J36"/>
    <mergeCell ref="B37:J37"/>
    <mergeCell ref="A32:J32"/>
    <mergeCell ref="A33:J33"/>
    <mergeCell ref="A24:B24"/>
    <mergeCell ref="C24:E24"/>
    <mergeCell ref="F24:H24"/>
    <mergeCell ref="I24:J24"/>
    <mergeCell ref="A25:J25"/>
    <mergeCell ref="C26:D26"/>
    <mergeCell ref="E26:F26"/>
    <mergeCell ref="G26:H26"/>
    <mergeCell ref="I26:J26"/>
    <mergeCell ref="B20:J20"/>
    <mergeCell ref="A21:J21"/>
    <mergeCell ref="A22:J22"/>
    <mergeCell ref="A23:B23"/>
    <mergeCell ref="C23:E23"/>
    <mergeCell ref="F23:H23"/>
    <mergeCell ref="I23:J23"/>
    <mergeCell ref="B19:J19"/>
    <mergeCell ref="B9:C9"/>
    <mergeCell ref="D9:J9"/>
    <mergeCell ref="B10:J10"/>
    <mergeCell ref="B11:J11"/>
    <mergeCell ref="A12:J12"/>
    <mergeCell ref="C13:J13"/>
    <mergeCell ref="C14:J14"/>
    <mergeCell ref="C15:J15"/>
    <mergeCell ref="A16:J16"/>
    <mergeCell ref="B17:J17"/>
    <mergeCell ref="B18:J18"/>
    <mergeCell ref="A5:J5"/>
    <mergeCell ref="A6:J6"/>
    <mergeCell ref="B7:C7"/>
    <mergeCell ref="D7:J7"/>
    <mergeCell ref="B8:C8"/>
    <mergeCell ref="D8:J8"/>
    <mergeCell ref="A4:J4"/>
    <mergeCell ref="B1:J1"/>
    <mergeCell ref="B2:C2"/>
    <mergeCell ref="D2:H2"/>
    <mergeCell ref="B3:C3"/>
    <mergeCell ref="D3:H3"/>
  </mergeCells>
  <dataValidations count="16">
    <dataValidation allowBlank="1" showInputMessage="1" showErrorMessage="1" prompt="Monto ejecutado en el trimestre" sqref="H27 H31" xr:uid="{1F9C4AFD-24D0-4C38-BB3C-9CC8EA1FABF0}"/>
    <dataValidation allowBlank="1" showInputMessage="1" showErrorMessage="1" prompt="Meta alcanzada en el trimestre" sqref="G27:G31" xr:uid="{5C8BC3B7-B2F0-4055-A5F6-729B7A7B9A0E}"/>
    <dataValidation allowBlank="1" showInputMessage="1" showErrorMessage="1" prompt="Monto presupuestado para el producto" sqref="F27 D27:D30 E28:F30" xr:uid="{DBA918C0-5A97-4CC9-9853-FF5A3E784AAD}"/>
    <dataValidation allowBlank="1" showInputMessage="1" showErrorMessage="1" prompt="Meta anual del indicador" sqref="E27 C27:C30" xr:uid="{83B5D047-B2B5-4A5C-BBAF-5368695CE161}"/>
    <dataValidation allowBlank="1" showInputMessage="1" showErrorMessage="1" prompt="Nombre del indicador" sqref="B27" xr:uid="{8B9423F4-4DC5-4EF0-B7AF-D7E7155598C2}"/>
    <dataValidation allowBlank="1" showInputMessage="1" showErrorMessage="1" prompt="Nombre de cada producto" sqref="A27:A31" xr:uid="{B337FEC9-5A79-41E0-9D78-29581AEDD22F}"/>
    <dataValidation allowBlank="1" showInputMessage="1" showErrorMessage="1" prompt="¿En qué consiste el programa?" sqref="B18:J18" xr:uid="{CEB9EF04-31FE-46E0-88F9-75429B1CB06A}"/>
    <dataValidation allowBlank="1" showInputMessage="1" showErrorMessage="1" prompt="Presupuesto del programa" sqref="A24:C24 F24" xr:uid="{330AF4EE-C8F6-4893-94E0-59C55379C2F2}"/>
    <dataValidation allowBlank="1" showInputMessage="1" showErrorMessage="1" prompt="Oportunidades de mejora identificadas" sqref="A40:J41" xr:uid="{B2E6BE6C-4ED9-4584-A99F-68191B970133}"/>
    <dataValidation allowBlank="1" showInputMessage="1" showErrorMessage="1" prompt="De existir desvío, explicar razones." sqref="B37:J37" xr:uid="{CD5E0130-0CC7-49C2-9D3C-8F49656F3057}"/>
    <dataValidation allowBlank="1" showInputMessage="1" showErrorMessage="1" prompt="1. Describir lo plasmado en el presupuesto_x000a_2. Describir lo alcanzado en términos financieros y de producción " sqref="B36:J36" xr:uid="{3B4D7FD1-8767-4566-ACFF-9FA05AB4462C}"/>
    <dataValidation allowBlank="1" showInputMessage="1" showErrorMessage="1" prompt="¿En qué consiste el producto? su objetivo" sqref="B35:J35" xr:uid="{9EB28E01-34E4-4A6A-88F9-9E0B0A68D8DC}"/>
    <dataValidation allowBlank="1" showInputMessage="1" showErrorMessage="1" prompt="Nombre del producto" sqref="B34:J34" xr:uid="{5E546256-CD1D-431C-8FA2-FF8E258C7F69}"/>
    <dataValidation allowBlank="1" showInputMessage="1" showErrorMessage="1" prompt="¿A quién va dirigido el programa?, ¿qué característica tiene esta población que requiere ser beneficiada?" sqref="B19:J19" xr:uid="{9A8F8EA8-37F5-461A-AACF-93928D8DDE5B}"/>
    <dataValidation allowBlank="1" showInputMessage="1" prompt="Nombre del capítulo" sqref="B7:B9 D7:D9" xr:uid="{BC39D5C6-ED1A-4CDA-A5CC-816F63E89A77}"/>
    <dataValidation allowBlank="1" sqref="A7" xr:uid="{16BDE7FE-F1D8-4109-856E-D9E0D76887A9}"/>
  </dataValidations>
  <pageMargins left="0.7" right="0.7"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9DA6A-985A-4331-B12F-C500EBAB2132}">
  <dimension ref="A1:M42"/>
  <sheetViews>
    <sheetView topLeftCell="A18" workbookViewId="0">
      <selection activeCell="L27" sqref="L27"/>
    </sheetView>
  </sheetViews>
  <sheetFormatPr baseColWidth="10" defaultRowHeight="15" x14ac:dyDescent="0.25"/>
  <cols>
    <col min="1" max="1" width="25.85546875" customWidth="1"/>
    <col min="2" max="2" width="14.7109375" customWidth="1"/>
    <col min="3" max="3" width="8.42578125" customWidth="1"/>
    <col min="4" max="4" width="11.5703125" customWidth="1"/>
    <col min="5" max="5" width="9.42578125" customWidth="1"/>
    <col min="6" max="6" width="10.28515625" customWidth="1"/>
    <col min="7" max="7" width="9.140625" customWidth="1"/>
  </cols>
  <sheetData>
    <row r="1" spans="1:10" ht="21.75" thickBot="1" x14ac:dyDescent="0.3">
      <c r="A1" s="1"/>
      <c r="B1" s="93" t="s">
        <v>80</v>
      </c>
      <c r="C1" s="94"/>
      <c r="D1" s="94"/>
      <c r="E1" s="94"/>
      <c r="F1" s="94"/>
      <c r="G1" s="94"/>
      <c r="H1" s="94"/>
      <c r="I1" s="94"/>
      <c r="J1" s="95"/>
    </row>
    <row r="2" spans="1:10" ht="21.75" thickBot="1" x14ac:dyDescent="0.3">
      <c r="A2" s="2"/>
      <c r="B2" s="96" t="s">
        <v>0</v>
      </c>
      <c r="C2" s="97"/>
      <c r="D2" s="96" t="s">
        <v>1</v>
      </c>
      <c r="E2" s="97"/>
      <c r="F2" s="97"/>
      <c r="G2" s="97"/>
      <c r="H2" s="98"/>
      <c r="I2" s="3" t="s">
        <v>2</v>
      </c>
      <c r="J2" s="4" t="s">
        <v>3</v>
      </c>
    </row>
    <row r="3" spans="1:10" ht="15.75" thickBot="1" x14ac:dyDescent="0.3">
      <c r="A3" s="30"/>
      <c r="B3" s="99"/>
      <c r="C3" s="100"/>
      <c r="D3" s="99"/>
      <c r="E3" s="100"/>
      <c r="F3" s="100"/>
      <c r="G3" s="100"/>
      <c r="H3" s="101"/>
      <c r="I3" s="5"/>
      <c r="J3" s="6"/>
    </row>
    <row r="4" spans="1:10" x14ac:dyDescent="0.25">
      <c r="A4" s="102"/>
      <c r="B4" s="103"/>
      <c r="C4" s="103"/>
      <c r="D4" s="103"/>
      <c r="E4" s="103"/>
      <c r="F4" s="103"/>
      <c r="G4" s="103"/>
      <c r="H4" s="103"/>
      <c r="I4" s="103"/>
      <c r="J4" s="104"/>
    </row>
    <row r="5" spans="1:10" ht="15.75" x14ac:dyDescent="0.25">
      <c r="A5" s="47" t="s">
        <v>69</v>
      </c>
      <c r="B5" s="48"/>
      <c r="C5" s="48"/>
      <c r="D5" s="48"/>
      <c r="E5" s="48"/>
      <c r="F5" s="48"/>
      <c r="G5" s="48"/>
      <c r="H5" s="48"/>
      <c r="I5" s="48"/>
      <c r="J5" s="49"/>
    </row>
    <row r="6" spans="1:10" ht="15.75" x14ac:dyDescent="0.25">
      <c r="A6" s="65" t="s">
        <v>4</v>
      </c>
      <c r="B6" s="66"/>
      <c r="C6" s="66"/>
      <c r="D6" s="66"/>
      <c r="E6" s="66"/>
      <c r="F6" s="66"/>
      <c r="G6" s="66"/>
      <c r="H6" s="66"/>
      <c r="I6" s="66"/>
      <c r="J6" s="67"/>
    </row>
    <row r="7" spans="1:10" x14ac:dyDescent="0.25">
      <c r="A7" s="7" t="s">
        <v>5</v>
      </c>
      <c r="B7" s="84" t="s">
        <v>50</v>
      </c>
      <c r="C7" s="85"/>
      <c r="D7" s="85" t="s">
        <v>52</v>
      </c>
      <c r="E7" s="85"/>
      <c r="F7" s="85"/>
      <c r="G7" s="85"/>
      <c r="H7" s="85"/>
      <c r="I7" s="85"/>
      <c r="J7" s="86"/>
    </row>
    <row r="8" spans="1:10" x14ac:dyDescent="0.25">
      <c r="A8" s="8" t="s">
        <v>6</v>
      </c>
      <c r="B8" s="84" t="s">
        <v>7</v>
      </c>
      <c r="C8" s="85"/>
      <c r="D8" s="85" t="s">
        <v>52</v>
      </c>
      <c r="E8" s="85"/>
      <c r="F8" s="85"/>
      <c r="G8" s="85"/>
      <c r="H8" s="85"/>
      <c r="I8" s="85"/>
      <c r="J8" s="86"/>
    </row>
    <row r="9" spans="1:10" x14ac:dyDescent="0.25">
      <c r="A9" s="8" t="s">
        <v>8</v>
      </c>
      <c r="B9" s="84" t="s">
        <v>51</v>
      </c>
      <c r="C9" s="85"/>
      <c r="D9" s="85" t="s">
        <v>52</v>
      </c>
      <c r="E9" s="85"/>
      <c r="F9" s="85"/>
      <c r="G9" s="85"/>
      <c r="H9" s="85"/>
      <c r="I9" s="85"/>
      <c r="J9" s="86"/>
    </row>
    <row r="10" spans="1:10" ht="45" customHeight="1" x14ac:dyDescent="0.25">
      <c r="A10" s="7" t="s">
        <v>9</v>
      </c>
      <c r="B10" s="109" t="s">
        <v>67</v>
      </c>
      <c r="C10" s="109"/>
      <c r="D10" s="109"/>
      <c r="E10" s="109"/>
      <c r="F10" s="109"/>
      <c r="G10" s="109"/>
      <c r="H10" s="109"/>
      <c r="I10" s="109"/>
      <c r="J10" s="110"/>
    </row>
    <row r="11" spans="1:10" ht="29.25" customHeight="1" x14ac:dyDescent="0.25">
      <c r="A11" s="7" t="s">
        <v>10</v>
      </c>
      <c r="B11" s="91" t="s">
        <v>68</v>
      </c>
      <c r="C11" s="91"/>
      <c r="D11" s="91"/>
      <c r="E11" s="91"/>
      <c r="F11" s="91"/>
      <c r="G11" s="91"/>
      <c r="H11" s="91"/>
      <c r="I11" s="91"/>
      <c r="J11" s="92"/>
    </row>
    <row r="12" spans="1:10" ht="15.75" x14ac:dyDescent="0.25">
      <c r="A12" s="47" t="s">
        <v>11</v>
      </c>
      <c r="B12" s="48"/>
      <c r="C12" s="48"/>
      <c r="D12" s="48"/>
      <c r="E12" s="48"/>
      <c r="F12" s="48"/>
      <c r="G12" s="48"/>
      <c r="H12" s="48"/>
      <c r="I12" s="48"/>
      <c r="J12" s="49"/>
    </row>
    <row r="13" spans="1:10" x14ac:dyDescent="0.25">
      <c r="A13" s="7" t="s">
        <v>12</v>
      </c>
      <c r="B13" s="9">
        <v>2</v>
      </c>
      <c r="C13" s="89" t="s">
        <v>53</v>
      </c>
      <c r="D13" s="89"/>
      <c r="E13" s="89"/>
      <c r="F13" s="89"/>
      <c r="G13" s="89"/>
      <c r="H13" s="89"/>
      <c r="I13" s="89"/>
      <c r="J13" s="89"/>
    </row>
    <row r="14" spans="1:10" ht="17.25" customHeight="1" x14ac:dyDescent="0.25">
      <c r="A14" s="7" t="s">
        <v>13</v>
      </c>
      <c r="B14" s="10">
        <v>2.2000000000000002</v>
      </c>
      <c r="C14" s="90" t="str">
        <f>IFERROR(VLOOKUP(B14,'[1]Validacion datos'!A8:B26,2,FALSE),"")</f>
        <v>Salud y seguridad social integral</v>
      </c>
      <c r="D14" s="90"/>
      <c r="E14" s="90"/>
      <c r="F14" s="90"/>
      <c r="G14" s="90"/>
      <c r="H14" s="90"/>
      <c r="I14" s="90"/>
      <c r="J14" s="90"/>
    </row>
    <row r="15" spans="1:10" ht="42" customHeight="1" x14ac:dyDescent="0.25">
      <c r="A15" s="7" t="s">
        <v>14</v>
      </c>
      <c r="B15" s="11" t="s">
        <v>54</v>
      </c>
      <c r="C15" s="90"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90"/>
      <c r="E15" s="90"/>
      <c r="F15" s="90"/>
      <c r="G15" s="90"/>
      <c r="H15" s="90"/>
      <c r="I15" s="90"/>
      <c r="J15" s="90"/>
    </row>
    <row r="16" spans="1:10" ht="15.75" x14ac:dyDescent="0.25">
      <c r="A16" s="47" t="s">
        <v>15</v>
      </c>
      <c r="B16" s="48"/>
      <c r="C16" s="48"/>
      <c r="D16" s="48"/>
      <c r="E16" s="48"/>
      <c r="F16" s="48"/>
      <c r="G16" s="48"/>
      <c r="H16" s="48"/>
      <c r="I16" s="48"/>
      <c r="J16" s="49"/>
    </row>
    <row r="17" spans="1:13" ht="20.25" customHeight="1" x14ac:dyDescent="0.25">
      <c r="A17" s="7" t="s">
        <v>16</v>
      </c>
      <c r="B17" s="91" t="s">
        <v>55</v>
      </c>
      <c r="C17" s="91"/>
      <c r="D17" s="91"/>
      <c r="E17" s="91"/>
      <c r="F17" s="91"/>
      <c r="G17" s="91"/>
      <c r="H17" s="91"/>
      <c r="I17" s="91"/>
      <c r="J17" s="92"/>
    </row>
    <row r="18" spans="1:13" ht="40.9" customHeight="1" x14ac:dyDescent="0.25">
      <c r="A18" s="12" t="s">
        <v>17</v>
      </c>
      <c r="B18" s="82" t="s">
        <v>76</v>
      </c>
      <c r="C18" s="82"/>
      <c r="D18" s="82"/>
      <c r="E18" s="82"/>
      <c r="F18" s="82"/>
      <c r="G18" s="82"/>
      <c r="H18" s="82"/>
      <c r="I18" s="82"/>
      <c r="J18" s="83"/>
    </row>
    <row r="19" spans="1:13" ht="18.75" customHeight="1" x14ac:dyDescent="0.25">
      <c r="A19" s="12" t="s">
        <v>18</v>
      </c>
      <c r="B19" s="82" t="s">
        <v>77</v>
      </c>
      <c r="C19" s="82"/>
      <c r="D19" s="82"/>
      <c r="E19" s="82"/>
      <c r="F19" s="82"/>
      <c r="G19" s="82"/>
      <c r="H19" s="82"/>
      <c r="I19" s="82"/>
      <c r="J19" s="83"/>
    </row>
    <row r="20" spans="1:13" ht="51" customHeight="1" x14ac:dyDescent="0.25">
      <c r="A20" s="12" t="s">
        <v>19</v>
      </c>
      <c r="B20" s="72" t="s">
        <v>74</v>
      </c>
      <c r="C20" s="72"/>
      <c r="D20" s="72"/>
      <c r="E20" s="72"/>
      <c r="F20" s="72"/>
      <c r="G20" s="72"/>
      <c r="H20" s="72"/>
      <c r="I20" s="72"/>
      <c r="J20" s="73"/>
    </row>
    <row r="21" spans="1:13" ht="15.75" x14ac:dyDescent="0.25">
      <c r="A21" s="47" t="s">
        <v>20</v>
      </c>
      <c r="B21" s="48"/>
      <c r="C21" s="48"/>
      <c r="D21" s="48"/>
      <c r="E21" s="48"/>
      <c r="F21" s="48"/>
      <c r="G21" s="48"/>
      <c r="H21" s="48"/>
      <c r="I21" s="48"/>
      <c r="J21" s="49"/>
      <c r="M21" s="31"/>
    </row>
    <row r="22" spans="1:13" ht="15.75" x14ac:dyDescent="0.25">
      <c r="A22" s="65" t="s">
        <v>21</v>
      </c>
      <c r="B22" s="66"/>
      <c r="C22" s="66"/>
      <c r="D22" s="66"/>
      <c r="E22" s="66"/>
      <c r="F22" s="66"/>
      <c r="G22" s="66"/>
      <c r="H22" s="66"/>
      <c r="I22" s="66"/>
      <c r="J22" s="67"/>
    </row>
    <row r="23" spans="1:13" x14ac:dyDescent="0.25">
      <c r="A23" s="74" t="s">
        <v>22</v>
      </c>
      <c r="B23" s="75"/>
      <c r="C23" s="76" t="s">
        <v>23</v>
      </c>
      <c r="D23" s="77"/>
      <c r="E23" s="77"/>
      <c r="F23" s="77" t="s">
        <v>24</v>
      </c>
      <c r="G23" s="77"/>
      <c r="H23" s="75"/>
      <c r="I23" s="76" t="s">
        <v>25</v>
      </c>
      <c r="J23" s="78"/>
    </row>
    <row r="24" spans="1:13" x14ac:dyDescent="0.25">
      <c r="A24" s="55">
        <v>467000</v>
      </c>
      <c r="B24" s="56"/>
      <c r="C24" s="57">
        <v>467000</v>
      </c>
      <c r="D24" s="58"/>
      <c r="E24" s="59"/>
      <c r="F24" s="111">
        <v>118766.13</v>
      </c>
      <c r="G24" s="112"/>
      <c r="H24" s="113"/>
      <c r="I24" s="63">
        <f>F24/C24</f>
        <v>0.25431719486081372</v>
      </c>
      <c r="J24" s="64"/>
    </row>
    <row r="25" spans="1:13" ht="15.75" x14ac:dyDescent="0.25">
      <c r="A25" s="65" t="s">
        <v>26</v>
      </c>
      <c r="B25" s="66"/>
      <c r="C25" s="66"/>
      <c r="D25" s="66"/>
      <c r="E25" s="66"/>
      <c r="F25" s="66"/>
      <c r="G25" s="66"/>
      <c r="H25" s="66"/>
      <c r="I25" s="66"/>
      <c r="J25" s="67"/>
    </row>
    <row r="26" spans="1:13" ht="30" customHeight="1" x14ac:dyDescent="0.25">
      <c r="A26" s="13"/>
      <c r="C26" s="79" t="s">
        <v>27</v>
      </c>
      <c r="D26" s="80"/>
      <c r="E26" s="79" t="s">
        <v>28</v>
      </c>
      <c r="F26" s="80"/>
      <c r="G26" s="79" t="s">
        <v>29</v>
      </c>
      <c r="H26" s="79"/>
      <c r="I26" s="79" t="s">
        <v>30</v>
      </c>
      <c r="J26" s="81"/>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4.150000000000006" customHeight="1" x14ac:dyDescent="0.25">
      <c r="A28" s="17" t="s">
        <v>57</v>
      </c>
      <c r="B28" s="34" t="s">
        <v>56</v>
      </c>
      <c r="C28" s="25">
        <v>21</v>
      </c>
      <c r="D28" s="18">
        <v>1500438</v>
      </c>
      <c r="E28" s="40">
        <v>6</v>
      </c>
      <c r="F28" s="18">
        <v>375109.5</v>
      </c>
      <c r="G28" s="19">
        <v>6</v>
      </c>
      <c r="H28" s="18">
        <v>291034</v>
      </c>
      <c r="I28" s="20">
        <f>+Tabla18[[#This Row],[Física 
(E)]]/Tabla18[[#This Row],[Física
(C)]]</f>
        <v>1</v>
      </c>
      <c r="J28" s="36">
        <f>+Tabla18[[#This Row],[Financiera 
 (F)]]/Tabla18[[#This Row],[Financiera
(D)]]</f>
        <v>0.7758641143452778</v>
      </c>
    </row>
    <row r="29" spans="1:13" ht="78.75" customHeight="1" x14ac:dyDescent="0.25">
      <c r="A29" s="17" t="s">
        <v>73</v>
      </c>
      <c r="B29" s="34" t="s">
        <v>58</v>
      </c>
      <c r="C29" s="25">
        <v>29</v>
      </c>
      <c r="D29" s="26">
        <v>367290</v>
      </c>
      <c r="E29" s="40">
        <v>8</v>
      </c>
      <c r="F29" s="18">
        <v>100000</v>
      </c>
      <c r="G29" s="19">
        <v>13</v>
      </c>
      <c r="H29" s="18">
        <v>43801.1</v>
      </c>
      <c r="I29" s="20">
        <f>+Tabla18[[#This Row],[Física 
(E)]]/Tabla18[[#This Row],[Física
(C)]]</f>
        <v>1.625</v>
      </c>
      <c r="J29" s="36">
        <f>+Tabla18[[#This Row],[Financiera 
 (F)]]/Tabla18[[#This Row],[Financiera
(D)]]</f>
        <v>0.43801099999999998</v>
      </c>
      <c r="L29" s="28"/>
    </row>
    <row r="30" spans="1:13" ht="50.45" customHeight="1" x14ac:dyDescent="0.25">
      <c r="A30" s="17" t="s">
        <v>63</v>
      </c>
      <c r="B30" s="34" t="s">
        <v>59</v>
      </c>
      <c r="C30" s="21">
        <v>22</v>
      </c>
      <c r="D30" s="18">
        <v>467000</v>
      </c>
      <c r="E30" s="41">
        <v>7</v>
      </c>
      <c r="F30" s="22">
        <v>123000</v>
      </c>
      <c r="G30" s="19">
        <v>9</v>
      </c>
      <c r="H30" s="18">
        <v>101357</v>
      </c>
      <c r="I30" s="20">
        <f>+Tabla18[[#This Row],[Física 
(E)]]/Tabla18[[#This Row],[Física
(C)]]</f>
        <v>1.2857142857142858</v>
      </c>
      <c r="J30" s="36">
        <f>+Tabla18[[#This Row],[Financiera 
 (F)]]/Tabla18[[#This Row],[Financiera
(D)]]</f>
        <v>0.82404065040650409</v>
      </c>
      <c r="L30" s="28"/>
    </row>
    <row r="31" spans="1:13" ht="91.15" customHeight="1" x14ac:dyDescent="0.25">
      <c r="A31" s="17" t="s">
        <v>64</v>
      </c>
      <c r="B31" s="33" t="s">
        <v>60</v>
      </c>
      <c r="C31" s="29">
        <v>4</v>
      </c>
      <c r="D31" s="22">
        <v>311120</v>
      </c>
      <c r="E31" s="29">
        <v>1</v>
      </c>
      <c r="F31" s="22">
        <v>80000</v>
      </c>
      <c r="G31" s="42">
        <v>2</v>
      </c>
      <c r="H31" s="18">
        <v>31000</v>
      </c>
      <c r="I31" s="20">
        <f>+Tabla18[[#This Row],[Física 
(E)]]/Tabla18[[#This Row],[Física
(C)]]</f>
        <v>2</v>
      </c>
      <c r="J31" s="36">
        <f>+Tabla18[[#This Row],[Financiera 
 (F)]]/Tabla18[[#This Row],[Financiera
(D)]]</f>
        <v>0.38750000000000001</v>
      </c>
    </row>
    <row r="32" spans="1:13" ht="15.75" x14ac:dyDescent="0.25">
      <c r="A32" s="47" t="s">
        <v>41</v>
      </c>
      <c r="B32" s="48"/>
      <c r="C32" s="48"/>
      <c r="D32" s="48"/>
      <c r="E32" s="48"/>
      <c r="F32" s="48"/>
      <c r="G32" s="48"/>
      <c r="H32" s="48"/>
      <c r="I32" s="48"/>
      <c r="J32" s="49"/>
    </row>
    <row r="33" spans="1:13" ht="15.75" x14ac:dyDescent="0.25">
      <c r="A33" s="65" t="s">
        <v>42</v>
      </c>
      <c r="B33" s="66"/>
      <c r="C33" s="66"/>
      <c r="D33" s="66"/>
      <c r="E33" s="66"/>
      <c r="F33" s="66"/>
      <c r="G33" s="66"/>
      <c r="H33" s="66"/>
      <c r="I33" s="66"/>
      <c r="J33" s="67"/>
    </row>
    <row r="34" spans="1:13" ht="31.5" customHeight="1" x14ac:dyDescent="0.25">
      <c r="A34" s="23" t="s">
        <v>43</v>
      </c>
      <c r="B34" s="68" t="s">
        <v>62</v>
      </c>
      <c r="C34" s="68"/>
      <c r="D34" s="68"/>
      <c r="E34" s="68"/>
      <c r="F34" s="68"/>
      <c r="G34" s="68"/>
      <c r="H34" s="68"/>
      <c r="I34" s="68"/>
      <c r="J34" s="69"/>
    </row>
    <row r="35" spans="1:13" ht="45.75" customHeight="1" x14ac:dyDescent="0.25">
      <c r="A35" s="23" t="s">
        <v>44</v>
      </c>
      <c r="B35" s="70" t="s">
        <v>72</v>
      </c>
      <c r="C35" s="70"/>
      <c r="D35" s="70"/>
      <c r="E35" s="70"/>
      <c r="F35" s="70"/>
      <c r="G35" s="70"/>
      <c r="H35" s="70"/>
      <c r="I35" s="70"/>
      <c r="J35" s="71"/>
      <c r="M35" t="s">
        <v>65</v>
      </c>
    </row>
    <row r="36" spans="1:13" ht="57" customHeight="1" x14ac:dyDescent="0.25">
      <c r="A36" s="23" t="s">
        <v>45</v>
      </c>
      <c r="B36" s="70" t="s">
        <v>83</v>
      </c>
      <c r="C36" s="53"/>
      <c r="D36" s="53"/>
      <c r="E36" s="53"/>
      <c r="F36" s="53"/>
      <c r="G36" s="53"/>
      <c r="H36" s="53"/>
      <c r="I36" s="53"/>
      <c r="J36" s="54"/>
    </row>
    <row r="37" spans="1:13" ht="92.25" customHeight="1" x14ac:dyDescent="0.25">
      <c r="A37" s="23" t="s">
        <v>46</v>
      </c>
      <c r="B37" s="53" t="s">
        <v>91</v>
      </c>
      <c r="C37" s="53"/>
      <c r="D37" s="53"/>
      <c r="E37" s="53"/>
      <c r="F37" s="53"/>
      <c r="G37" s="53"/>
      <c r="H37" s="53"/>
      <c r="I37" s="53"/>
      <c r="J37" s="54"/>
    </row>
    <row r="38" spans="1:13" ht="15.75" x14ac:dyDescent="0.25">
      <c r="A38" s="47" t="s">
        <v>47</v>
      </c>
      <c r="B38" s="48"/>
      <c r="C38" s="48"/>
      <c r="D38" s="48"/>
      <c r="E38" s="48"/>
      <c r="F38" s="48"/>
      <c r="G38" s="48"/>
      <c r="H38" s="48"/>
      <c r="I38" s="48"/>
      <c r="J38" s="49"/>
    </row>
    <row r="39" spans="1:13" ht="15.75" x14ac:dyDescent="0.25">
      <c r="A39" s="50" t="s">
        <v>48</v>
      </c>
      <c r="B39" s="51"/>
      <c r="C39" s="51"/>
      <c r="D39" s="51"/>
      <c r="E39" s="51"/>
      <c r="F39" s="51"/>
      <c r="G39" s="51"/>
      <c r="H39" s="51"/>
      <c r="I39" s="51"/>
      <c r="J39" s="52"/>
    </row>
    <row r="40" spans="1:13" ht="48" customHeight="1" x14ac:dyDescent="0.25">
      <c r="A40" s="114" t="s">
        <v>82</v>
      </c>
      <c r="B40" s="115"/>
      <c r="C40" s="115"/>
      <c r="D40" s="115"/>
      <c r="E40" s="115"/>
      <c r="F40" s="115"/>
      <c r="G40" s="115"/>
      <c r="H40" s="115"/>
      <c r="I40" s="115"/>
      <c r="J40" s="116"/>
    </row>
    <row r="41" spans="1:13" x14ac:dyDescent="0.25">
      <c r="A41" s="24"/>
      <c r="B41" s="24"/>
      <c r="C41" s="24"/>
      <c r="D41" s="24"/>
      <c r="E41" s="24"/>
      <c r="F41" s="24"/>
      <c r="G41" s="24"/>
      <c r="H41" s="24"/>
      <c r="I41" s="24"/>
      <c r="J41" s="24"/>
    </row>
    <row r="42" spans="1:13" ht="24.75" customHeight="1" x14ac:dyDescent="0.25">
      <c r="A42" s="107" t="s">
        <v>49</v>
      </c>
      <c r="B42" s="107"/>
      <c r="C42" s="107"/>
      <c r="D42" s="107"/>
      <c r="E42" s="107"/>
      <c r="F42" s="107"/>
      <c r="G42" s="107"/>
      <c r="H42" s="107"/>
      <c r="I42" s="107"/>
      <c r="J42" s="107"/>
    </row>
  </sheetData>
  <mergeCells count="50">
    <mergeCell ref="A38:J38"/>
    <mergeCell ref="A39:J39"/>
    <mergeCell ref="A40:J40"/>
    <mergeCell ref="A42:J42"/>
    <mergeCell ref="B36:J36"/>
    <mergeCell ref="B37:J37"/>
    <mergeCell ref="B34:J34"/>
    <mergeCell ref="B35:J35"/>
    <mergeCell ref="A32:J32"/>
    <mergeCell ref="A33:J33"/>
    <mergeCell ref="A24:B24"/>
    <mergeCell ref="C24:E24"/>
    <mergeCell ref="F24:H24"/>
    <mergeCell ref="I24:J24"/>
    <mergeCell ref="A25:J25"/>
    <mergeCell ref="C26:D26"/>
    <mergeCell ref="E26:F26"/>
    <mergeCell ref="G26:H26"/>
    <mergeCell ref="I26:J26"/>
    <mergeCell ref="B20:J20"/>
    <mergeCell ref="A21:J21"/>
    <mergeCell ref="A22:J22"/>
    <mergeCell ref="A23:B23"/>
    <mergeCell ref="C23:E23"/>
    <mergeCell ref="F23:H23"/>
    <mergeCell ref="I23:J23"/>
    <mergeCell ref="B19:J19"/>
    <mergeCell ref="B9:C9"/>
    <mergeCell ref="D9:J9"/>
    <mergeCell ref="B10:J10"/>
    <mergeCell ref="B11:J11"/>
    <mergeCell ref="A12:J12"/>
    <mergeCell ref="C13:J13"/>
    <mergeCell ref="C14:J14"/>
    <mergeCell ref="C15:J15"/>
    <mergeCell ref="A16:J16"/>
    <mergeCell ref="B17:J17"/>
    <mergeCell ref="B18:J18"/>
    <mergeCell ref="A5:J5"/>
    <mergeCell ref="A6:J6"/>
    <mergeCell ref="B7:C7"/>
    <mergeCell ref="D7:J7"/>
    <mergeCell ref="B8:C8"/>
    <mergeCell ref="D8:J8"/>
    <mergeCell ref="A4:J4"/>
    <mergeCell ref="B1:J1"/>
    <mergeCell ref="B2:C2"/>
    <mergeCell ref="D2:H2"/>
    <mergeCell ref="B3:C3"/>
    <mergeCell ref="D3:H3"/>
  </mergeCells>
  <dataValidations count="16">
    <dataValidation allowBlank="1" showInputMessage="1" showErrorMessage="1" prompt="Monto ejecutado en el trimestre" sqref="H27 H31" xr:uid="{DFC45D66-5922-4B2E-BB31-8FAA6638E3E7}"/>
    <dataValidation allowBlank="1" showInputMessage="1" showErrorMessage="1" prompt="Meta alcanzada en el trimestre" sqref="G27:G31" xr:uid="{7106522D-F8EE-42D7-9147-BFD91CF7737D}"/>
    <dataValidation allowBlank="1" showInputMessage="1" showErrorMessage="1" prompt="Monto presupuestado para el producto" sqref="F27 D27 D28:F30" xr:uid="{74E5EA25-66B8-485B-A124-7EF88EE1A093}"/>
    <dataValidation allowBlank="1" showInputMessage="1" showErrorMessage="1" prompt="Meta anual del indicador" sqref="E27 C27:C30" xr:uid="{33DD1FA6-0708-4DA7-B9E8-F5AFF0AD2478}"/>
    <dataValidation allowBlank="1" showInputMessage="1" showErrorMessage="1" prompt="Nombre del indicador" sqref="B27" xr:uid="{6C6C7311-BD8E-47BB-A306-BB1742097DBD}"/>
    <dataValidation allowBlank="1" showInputMessage="1" showErrorMessage="1" prompt="Nombre de cada producto" sqref="A27:A31" xr:uid="{72B0F495-0E8D-4A10-839F-8C54AFB875DD}"/>
    <dataValidation allowBlank="1" showInputMessage="1" showErrorMessage="1" prompt="¿En qué consiste el programa?" sqref="B18:J18" xr:uid="{04B0641E-AF59-42DA-9417-2FC44C18BE2B}"/>
    <dataValidation allowBlank="1" showInputMessage="1" showErrorMessage="1" prompt="Presupuesto del programa" sqref="A24:C24 F24" xr:uid="{459BE02B-8799-43EA-8183-5CEC325F95C8}"/>
    <dataValidation allowBlank="1" showInputMessage="1" showErrorMessage="1" prompt="Oportunidades de mejora identificadas" sqref="A40:J41" xr:uid="{6B109D13-B3E6-41F6-BA7A-5582F0CB7AEE}"/>
    <dataValidation allowBlank="1" showInputMessage="1" showErrorMessage="1" prompt="De existir desvío, explicar razones." sqref="B37:J37" xr:uid="{7921ADB1-76E3-415D-B8A0-29E31B03BC01}"/>
    <dataValidation allowBlank="1" showInputMessage="1" showErrorMessage="1" prompt="1. Describir lo plasmado en el presupuesto_x000a_2. Describir lo alcanzado en términos financieros y de producción " sqref="B36:J36" xr:uid="{9B5C95D1-2DC7-43B1-8113-E72D9D02E412}"/>
    <dataValidation allowBlank="1" showInputMessage="1" showErrorMessage="1" prompt="¿En qué consiste el producto? su objetivo" sqref="B35:J35" xr:uid="{4BF8699F-429C-4BA8-B4D5-DB95327C8AAB}"/>
    <dataValidation allowBlank="1" showInputMessage="1" showErrorMessage="1" prompt="Nombre del producto" sqref="B34:J34" xr:uid="{10D8AFFA-ED7A-403E-90F6-0704FBA5C227}"/>
    <dataValidation allowBlank="1" showInputMessage="1" showErrorMessage="1" prompt="¿A quién va dirigido el programa?, ¿qué característica tiene esta población que requiere ser beneficiada?" sqref="B19:J19" xr:uid="{2540E796-17A8-4103-8FC7-550C463A7C9A}"/>
    <dataValidation allowBlank="1" showInputMessage="1" prompt="Nombre del capítulo" sqref="B7:B9 D7:D9" xr:uid="{A500A9A1-5342-48F9-8EDE-1869187E0467}"/>
    <dataValidation allowBlank="1" sqref="A7" xr:uid="{F09B2568-3100-4E6B-9497-3B6FEDF52222}"/>
  </dataValidations>
  <pageMargins left="0.7" right="0.7" top="0.75" bottom="0.75" header="0.3" footer="0.3"/>
  <pageSetup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2460-EBD6-422B-AE5C-29A8059F7D9C}">
  <dimension ref="A1:N42"/>
  <sheetViews>
    <sheetView tabSelected="1" topLeftCell="A20" workbookViewId="0">
      <selection activeCell="A25" sqref="A25:J25"/>
    </sheetView>
  </sheetViews>
  <sheetFormatPr baseColWidth="10" defaultRowHeight="15" x14ac:dyDescent="0.25"/>
  <cols>
    <col min="1" max="1" width="28.140625" customWidth="1"/>
    <col min="2" max="2" width="15" customWidth="1"/>
    <col min="3" max="3" width="7.7109375" customWidth="1"/>
    <col min="4" max="4" width="9.85546875" customWidth="1"/>
    <col min="5" max="5" width="8.140625" customWidth="1"/>
    <col min="6" max="6" width="9.5703125" customWidth="1"/>
    <col min="7" max="7" width="8.42578125" customWidth="1"/>
    <col min="8" max="8" width="10.140625" customWidth="1"/>
  </cols>
  <sheetData>
    <row r="1" spans="1:10" ht="21.75" thickBot="1" x14ac:dyDescent="0.3">
      <c r="A1" s="1"/>
      <c r="B1" s="93" t="s">
        <v>80</v>
      </c>
      <c r="C1" s="94"/>
      <c r="D1" s="94"/>
      <c r="E1" s="94"/>
      <c r="F1" s="94"/>
      <c r="G1" s="94"/>
      <c r="H1" s="94"/>
      <c r="I1" s="94"/>
      <c r="J1" s="95"/>
    </row>
    <row r="2" spans="1:10" ht="21.75" thickBot="1" x14ac:dyDescent="0.3">
      <c r="A2" s="2"/>
      <c r="B2" s="96" t="s">
        <v>0</v>
      </c>
      <c r="C2" s="97"/>
      <c r="D2" s="96" t="s">
        <v>1</v>
      </c>
      <c r="E2" s="97"/>
      <c r="F2" s="97"/>
      <c r="G2" s="97"/>
      <c r="H2" s="98"/>
      <c r="I2" s="3" t="s">
        <v>2</v>
      </c>
      <c r="J2" s="4" t="s">
        <v>3</v>
      </c>
    </row>
    <row r="3" spans="1:10" ht="15.75" thickBot="1" x14ac:dyDescent="0.3">
      <c r="A3" s="30"/>
      <c r="B3" s="99"/>
      <c r="C3" s="100"/>
      <c r="D3" s="99"/>
      <c r="E3" s="100"/>
      <c r="F3" s="100"/>
      <c r="G3" s="100"/>
      <c r="H3" s="101"/>
      <c r="I3" s="5"/>
      <c r="J3" s="6"/>
    </row>
    <row r="4" spans="1:10" x14ac:dyDescent="0.25">
      <c r="A4" s="102"/>
      <c r="B4" s="103"/>
      <c r="C4" s="103"/>
      <c r="D4" s="103"/>
      <c r="E4" s="103"/>
      <c r="F4" s="103"/>
      <c r="G4" s="103"/>
      <c r="H4" s="103"/>
      <c r="I4" s="103"/>
      <c r="J4" s="104"/>
    </row>
    <row r="5" spans="1:10" ht="15.75" x14ac:dyDescent="0.25">
      <c r="A5" s="47" t="s">
        <v>69</v>
      </c>
      <c r="B5" s="48"/>
      <c r="C5" s="48"/>
      <c r="D5" s="48"/>
      <c r="E5" s="48"/>
      <c r="F5" s="48"/>
      <c r="G5" s="48"/>
      <c r="H5" s="48"/>
      <c r="I5" s="48"/>
      <c r="J5" s="49"/>
    </row>
    <row r="6" spans="1:10" ht="15.75" x14ac:dyDescent="0.25">
      <c r="A6" s="65" t="s">
        <v>4</v>
      </c>
      <c r="B6" s="66"/>
      <c r="C6" s="66"/>
      <c r="D6" s="66"/>
      <c r="E6" s="66"/>
      <c r="F6" s="66"/>
      <c r="G6" s="66"/>
      <c r="H6" s="66"/>
      <c r="I6" s="66"/>
      <c r="J6" s="67"/>
    </row>
    <row r="7" spans="1:10" x14ac:dyDescent="0.25">
      <c r="A7" s="7" t="s">
        <v>5</v>
      </c>
      <c r="B7" s="84" t="s">
        <v>50</v>
      </c>
      <c r="C7" s="85"/>
      <c r="D7" s="85" t="s">
        <v>52</v>
      </c>
      <c r="E7" s="85"/>
      <c r="F7" s="85"/>
      <c r="G7" s="85"/>
      <c r="H7" s="85"/>
      <c r="I7" s="85"/>
      <c r="J7" s="86"/>
    </row>
    <row r="8" spans="1:10" x14ac:dyDescent="0.25">
      <c r="A8" s="8" t="s">
        <v>6</v>
      </c>
      <c r="B8" s="84" t="s">
        <v>7</v>
      </c>
      <c r="C8" s="85"/>
      <c r="D8" s="85" t="s">
        <v>52</v>
      </c>
      <c r="E8" s="85"/>
      <c r="F8" s="85"/>
      <c r="G8" s="85"/>
      <c r="H8" s="85"/>
      <c r="I8" s="85"/>
      <c r="J8" s="86"/>
    </row>
    <row r="9" spans="1:10" x14ac:dyDescent="0.25">
      <c r="A9" s="8" t="s">
        <v>8</v>
      </c>
      <c r="B9" s="84" t="s">
        <v>51</v>
      </c>
      <c r="C9" s="85"/>
      <c r="D9" s="85" t="s">
        <v>52</v>
      </c>
      <c r="E9" s="85"/>
      <c r="F9" s="85"/>
      <c r="G9" s="85"/>
      <c r="H9" s="85"/>
      <c r="I9" s="85"/>
      <c r="J9" s="86"/>
    </row>
    <row r="10" spans="1:10" ht="45" customHeight="1" x14ac:dyDescent="0.25">
      <c r="A10" s="7" t="s">
        <v>9</v>
      </c>
      <c r="B10" s="109" t="s">
        <v>67</v>
      </c>
      <c r="C10" s="109"/>
      <c r="D10" s="109"/>
      <c r="E10" s="109"/>
      <c r="F10" s="109"/>
      <c r="G10" s="109"/>
      <c r="H10" s="109"/>
      <c r="I10" s="109"/>
      <c r="J10" s="110"/>
    </row>
    <row r="11" spans="1:10" ht="29.25" customHeight="1" x14ac:dyDescent="0.25">
      <c r="A11" s="7" t="s">
        <v>10</v>
      </c>
      <c r="B11" s="91" t="s">
        <v>68</v>
      </c>
      <c r="C11" s="91"/>
      <c r="D11" s="91"/>
      <c r="E11" s="91"/>
      <c r="F11" s="91"/>
      <c r="G11" s="91"/>
      <c r="H11" s="91"/>
      <c r="I11" s="91"/>
      <c r="J11" s="92"/>
    </row>
    <row r="12" spans="1:10" ht="15.75" x14ac:dyDescent="0.25">
      <c r="A12" s="47" t="s">
        <v>11</v>
      </c>
      <c r="B12" s="48"/>
      <c r="C12" s="48"/>
      <c r="D12" s="48"/>
      <c r="E12" s="48"/>
      <c r="F12" s="48"/>
      <c r="G12" s="48"/>
      <c r="H12" s="48"/>
      <c r="I12" s="48"/>
      <c r="J12" s="49"/>
    </row>
    <row r="13" spans="1:10" x14ac:dyDescent="0.25">
      <c r="A13" s="7" t="s">
        <v>12</v>
      </c>
      <c r="B13" s="9">
        <v>2</v>
      </c>
      <c r="C13" s="89" t="s">
        <v>53</v>
      </c>
      <c r="D13" s="89"/>
      <c r="E13" s="89"/>
      <c r="F13" s="89"/>
      <c r="G13" s="89"/>
      <c r="H13" s="89"/>
      <c r="I13" s="89"/>
      <c r="J13" s="89"/>
    </row>
    <row r="14" spans="1:10" ht="17.25" customHeight="1" x14ac:dyDescent="0.25">
      <c r="A14" s="7" t="s">
        <v>13</v>
      </c>
      <c r="B14" s="10">
        <v>2.2000000000000002</v>
      </c>
      <c r="C14" s="117" t="str">
        <f>IFERROR(VLOOKUP(B14,'[1]Validacion datos'!A8:B26,2,FALSE),"")</f>
        <v>Salud y seguridad social integral</v>
      </c>
      <c r="D14" s="118"/>
      <c r="E14" s="118"/>
      <c r="F14" s="118"/>
      <c r="G14" s="118"/>
      <c r="H14" s="118"/>
      <c r="I14" s="118"/>
      <c r="J14" s="119"/>
    </row>
    <row r="15" spans="1:10" ht="42" customHeight="1" x14ac:dyDescent="0.25">
      <c r="A15" s="7" t="s">
        <v>14</v>
      </c>
      <c r="B15" s="11" t="s">
        <v>54</v>
      </c>
      <c r="C15" s="90"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90"/>
      <c r="E15" s="90"/>
      <c r="F15" s="90"/>
      <c r="G15" s="90"/>
      <c r="H15" s="90"/>
      <c r="I15" s="90"/>
      <c r="J15" s="90"/>
    </row>
    <row r="16" spans="1:10" ht="15.75" x14ac:dyDescent="0.25">
      <c r="A16" s="47" t="s">
        <v>15</v>
      </c>
      <c r="B16" s="48"/>
      <c r="C16" s="48"/>
      <c r="D16" s="48"/>
      <c r="E16" s="48"/>
      <c r="F16" s="48"/>
      <c r="G16" s="48"/>
      <c r="H16" s="48"/>
      <c r="I16" s="48"/>
      <c r="J16" s="49"/>
    </row>
    <row r="17" spans="1:13" ht="20.25" customHeight="1" x14ac:dyDescent="0.25">
      <c r="A17" s="7" t="s">
        <v>16</v>
      </c>
      <c r="B17" s="91" t="s">
        <v>55</v>
      </c>
      <c r="C17" s="91"/>
      <c r="D17" s="91"/>
      <c r="E17" s="91"/>
      <c r="F17" s="91"/>
      <c r="G17" s="91"/>
      <c r="H17" s="91"/>
      <c r="I17" s="91"/>
      <c r="J17" s="92"/>
    </row>
    <row r="18" spans="1:13" ht="44.45" customHeight="1" x14ac:dyDescent="0.25">
      <c r="A18" s="12" t="s">
        <v>17</v>
      </c>
      <c r="B18" s="82" t="s">
        <v>76</v>
      </c>
      <c r="C18" s="82"/>
      <c r="D18" s="82"/>
      <c r="E18" s="82"/>
      <c r="F18" s="82"/>
      <c r="G18" s="82"/>
      <c r="H18" s="82"/>
      <c r="I18" s="82"/>
      <c r="J18" s="83"/>
    </row>
    <row r="19" spans="1:13" ht="22.5" customHeight="1" x14ac:dyDescent="0.25">
      <c r="A19" s="12" t="s">
        <v>18</v>
      </c>
      <c r="B19" s="82" t="s">
        <v>77</v>
      </c>
      <c r="C19" s="82"/>
      <c r="D19" s="82"/>
      <c r="E19" s="82"/>
      <c r="F19" s="82"/>
      <c r="G19" s="82"/>
      <c r="H19" s="82"/>
      <c r="I19" s="82"/>
      <c r="J19" s="83"/>
    </row>
    <row r="20" spans="1:13" ht="41.25" customHeight="1" x14ac:dyDescent="0.25">
      <c r="A20" s="12" t="s">
        <v>19</v>
      </c>
      <c r="B20" s="72" t="s">
        <v>75</v>
      </c>
      <c r="C20" s="72"/>
      <c r="D20" s="72"/>
      <c r="E20" s="72"/>
      <c r="F20" s="72"/>
      <c r="G20" s="72"/>
      <c r="H20" s="72"/>
      <c r="I20" s="72"/>
      <c r="J20" s="73"/>
    </row>
    <row r="21" spans="1:13" ht="15.75" x14ac:dyDescent="0.25">
      <c r="A21" s="47" t="s">
        <v>20</v>
      </c>
      <c r="B21" s="48"/>
      <c r="C21" s="48"/>
      <c r="D21" s="48"/>
      <c r="E21" s="48"/>
      <c r="F21" s="48"/>
      <c r="G21" s="48"/>
      <c r="H21" s="48"/>
      <c r="I21" s="48"/>
      <c r="J21" s="49"/>
    </row>
    <row r="22" spans="1:13" ht="15.75" x14ac:dyDescent="0.25">
      <c r="A22" s="65" t="s">
        <v>21</v>
      </c>
      <c r="B22" s="66"/>
      <c r="C22" s="66"/>
      <c r="D22" s="66"/>
      <c r="E22" s="66"/>
      <c r="F22" s="66"/>
      <c r="G22" s="66"/>
      <c r="H22" s="66"/>
      <c r="I22" s="66"/>
      <c r="J22" s="67"/>
    </row>
    <row r="23" spans="1:13" x14ac:dyDescent="0.25">
      <c r="A23" s="120" t="s">
        <v>22</v>
      </c>
      <c r="B23" s="121"/>
      <c r="C23" s="122" t="s">
        <v>23</v>
      </c>
      <c r="D23" s="123"/>
      <c r="E23" s="123"/>
      <c r="F23" s="123" t="s">
        <v>24</v>
      </c>
      <c r="G23" s="123"/>
      <c r="H23" s="121"/>
      <c r="I23" s="76" t="s">
        <v>25</v>
      </c>
      <c r="J23" s="78"/>
      <c r="M23" s="31"/>
    </row>
    <row r="24" spans="1:13" x14ac:dyDescent="0.25">
      <c r="A24" s="55">
        <v>311120</v>
      </c>
      <c r="B24" s="56"/>
      <c r="C24" s="57">
        <v>311120</v>
      </c>
      <c r="D24" s="58"/>
      <c r="E24" s="59"/>
      <c r="F24" s="57">
        <v>78727.199999999997</v>
      </c>
      <c r="G24" s="58"/>
      <c r="H24" s="59"/>
      <c r="I24" s="63">
        <f>F24/C24</f>
        <v>0.25304448444330163</v>
      </c>
      <c r="J24" s="64"/>
    </row>
    <row r="25" spans="1:13" ht="15.75" x14ac:dyDescent="0.25">
      <c r="A25" s="65" t="s">
        <v>26</v>
      </c>
      <c r="B25" s="66"/>
      <c r="C25" s="66"/>
      <c r="D25" s="66"/>
      <c r="E25" s="66"/>
      <c r="F25" s="66"/>
      <c r="G25" s="66"/>
      <c r="H25" s="66"/>
      <c r="I25" s="66"/>
      <c r="J25" s="67"/>
    </row>
    <row r="26" spans="1:13" ht="30" customHeight="1" x14ac:dyDescent="0.25">
      <c r="A26" s="13"/>
      <c r="C26" s="79" t="s">
        <v>27</v>
      </c>
      <c r="D26" s="80"/>
      <c r="E26" s="79" t="s">
        <v>28</v>
      </c>
      <c r="F26" s="80"/>
      <c r="G26" s="79" t="s">
        <v>29</v>
      </c>
      <c r="H26" s="79"/>
      <c r="I26" s="79" t="s">
        <v>30</v>
      </c>
      <c r="J26" s="81"/>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0.75" customHeight="1" x14ac:dyDescent="0.25">
      <c r="A28" s="17" t="s">
        <v>57</v>
      </c>
      <c r="B28" s="34" t="s">
        <v>56</v>
      </c>
      <c r="C28" s="25">
        <v>21</v>
      </c>
      <c r="D28" s="18">
        <v>1500438</v>
      </c>
      <c r="E28" s="40">
        <v>6</v>
      </c>
      <c r="F28" s="18">
        <v>375109.5</v>
      </c>
      <c r="G28" s="19">
        <v>6</v>
      </c>
      <c r="H28" s="18">
        <v>291034</v>
      </c>
      <c r="I28" s="20">
        <f>+Tabla1[[#This Row],[Física 
(E)]]/Tabla1[[#This Row],[Física
(C)]]</f>
        <v>1</v>
      </c>
      <c r="J28" s="36">
        <f>+Tabla19[[#This Row],[Financiera 
 (F)]]/Tabla19[[#This Row],[Financiera
(D)]]</f>
        <v>0.7758641143452778</v>
      </c>
    </row>
    <row r="29" spans="1:13" ht="66.599999999999994" customHeight="1" x14ac:dyDescent="0.25">
      <c r="A29" s="17" t="s">
        <v>73</v>
      </c>
      <c r="B29" s="34" t="s">
        <v>58</v>
      </c>
      <c r="C29" s="25">
        <v>29</v>
      </c>
      <c r="D29" s="26">
        <v>367290</v>
      </c>
      <c r="E29" s="40">
        <v>8</v>
      </c>
      <c r="F29" s="18">
        <v>100000</v>
      </c>
      <c r="G29" s="19">
        <v>13</v>
      </c>
      <c r="H29" s="18">
        <v>43801.1</v>
      </c>
      <c r="I29" s="27">
        <f>+Tabla19[[#This Row],[Física 
(E)]]/Tabla19[[#This Row],[Física
(C)]]</f>
        <v>1.625</v>
      </c>
      <c r="J29" s="36">
        <f>+Tabla19[[#This Row],[Financiera 
 (F)]]/Tabla19[[#This Row],[Financiera
(D)]]</f>
        <v>0.43801099999999998</v>
      </c>
      <c r="L29" s="28"/>
    </row>
    <row r="30" spans="1:13" ht="37.9" customHeight="1" x14ac:dyDescent="0.25">
      <c r="A30" s="17" t="s">
        <v>63</v>
      </c>
      <c r="B30" s="34" t="s">
        <v>59</v>
      </c>
      <c r="C30" s="21">
        <v>22</v>
      </c>
      <c r="D30" s="18">
        <v>467000</v>
      </c>
      <c r="E30" s="41">
        <v>7</v>
      </c>
      <c r="F30" s="22">
        <v>123000</v>
      </c>
      <c r="G30" s="19">
        <v>9</v>
      </c>
      <c r="H30" s="18">
        <v>101357</v>
      </c>
      <c r="I30" s="27">
        <f>+Tabla19[[#This Row],[Física 
(E)]]/Tabla19[[#This Row],[Física
(C)]]</f>
        <v>1.2857142857142858</v>
      </c>
      <c r="J30" s="36">
        <f>+Tabla19[[#This Row],[Financiera 
 (F)]]/Tabla19[[#This Row],[Financiera
(D)]]</f>
        <v>0.82404065040650409</v>
      </c>
      <c r="L30" s="28"/>
    </row>
    <row r="31" spans="1:13" ht="80.25" customHeight="1" x14ac:dyDescent="0.25">
      <c r="A31" s="17" t="s">
        <v>64</v>
      </c>
      <c r="B31" s="33" t="s">
        <v>60</v>
      </c>
      <c r="C31" s="29">
        <v>4</v>
      </c>
      <c r="D31" s="22">
        <v>311120</v>
      </c>
      <c r="E31" s="29">
        <v>1</v>
      </c>
      <c r="F31" s="22">
        <v>80000</v>
      </c>
      <c r="G31" s="42">
        <v>2</v>
      </c>
      <c r="H31" s="18">
        <v>31000</v>
      </c>
      <c r="I31" s="20">
        <f>+Tabla19[[#This Row],[Física 
(E)]]/Tabla19[[#This Row],[Física
(C)]]</f>
        <v>2</v>
      </c>
      <c r="J31" s="36">
        <f>+Tabla19[[#This Row],[Financiera 
 (F)]]/Tabla19[[#This Row],[Financiera
(D)]]</f>
        <v>0.38750000000000001</v>
      </c>
    </row>
    <row r="32" spans="1:13" ht="15.75" x14ac:dyDescent="0.25">
      <c r="A32" s="47" t="s">
        <v>41</v>
      </c>
      <c r="B32" s="48"/>
      <c r="C32" s="48"/>
      <c r="D32" s="48"/>
      <c r="E32" s="48"/>
      <c r="F32" s="48"/>
      <c r="G32" s="48"/>
      <c r="H32" s="48"/>
      <c r="I32" s="48"/>
      <c r="J32" s="49"/>
    </row>
    <row r="33" spans="1:14" ht="15.75" x14ac:dyDescent="0.25">
      <c r="A33" s="65" t="s">
        <v>42</v>
      </c>
      <c r="B33" s="66"/>
      <c r="C33" s="66"/>
      <c r="D33" s="66"/>
      <c r="E33" s="66"/>
      <c r="F33" s="66"/>
      <c r="G33" s="66"/>
      <c r="H33" s="66"/>
      <c r="I33" s="66"/>
      <c r="J33" s="67"/>
    </row>
    <row r="34" spans="1:14" ht="47.25" customHeight="1" x14ac:dyDescent="0.25">
      <c r="A34" s="23" t="s">
        <v>43</v>
      </c>
      <c r="B34" s="68" t="s">
        <v>79</v>
      </c>
      <c r="C34" s="68"/>
      <c r="D34" s="68"/>
      <c r="E34" s="68"/>
      <c r="F34" s="68"/>
      <c r="G34" s="68"/>
      <c r="H34" s="68"/>
      <c r="I34" s="68"/>
      <c r="J34" s="69"/>
    </row>
    <row r="35" spans="1:14" ht="61.5" customHeight="1" x14ac:dyDescent="0.25">
      <c r="A35" s="23" t="s">
        <v>44</v>
      </c>
      <c r="B35" s="53" t="s">
        <v>66</v>
      </c>
      <c r="C35" s="53"/>
      <c r="D35" s="53"/>
      <c r="E35" s="53"/>
      <c r="F35" s="53"/>
      <c r="G35" s="53"/>
      <c r="H35" s="53"/>
      <c r="I35" s="53"/>
      <c r="J35" s="54"/>
    </row>
    <row r="36" spans="1:14" ht="125.25" customHeight="1" x14ac:dyDescent="0.25">
      <c r="A36" s="23" t="s">
        <v>45</v>
      </c>
      <c r="B36" s="53" t="s">
        <v>86</v>
      </c>
      <c r="C36" s="53"/>
      <c r="D36" s="53"/>
      <c r="E36" s="53"/>
      <c r="F36" s="53"/>
      <c r="G36" s="53"/>
      <c r="H36" s="53"/>
      <c r="I36" s="53"/>
      <c r="J36" s="54"/>
    </row>
    <row r="37" spans="1:14" ht="42.75" customHeight="1" x14ac:dyDescent="0.25">
      <c r="A37" s="23" t="s">
        <v>46</v>
      </c>
      <c r="B37" s="127" t="s">
        <v>92</v>
      </c>
      <c r="C37" s="127"/>
      <c r="D37" s="127"/>
      <c r="E37" s="127"/>
      <c r="F37" s="127"/>
      <c r="G37" s="127"/>
      <c r="H37" s="127"/>
      <c r="I37" s="127"/>
      <c r="J37" s="128"/>
      <c r="N37" s="38"/>
    </row>
    <row r="38" spans="1:14" ht="15.75" x14ac:dyDescent="0.25">
      <c r="A38" s="47" t="s">
        <v>47</v>
      </c>
      <c r="B38" s="48"/>
      <c r="C38" s="48"/>
      <c r="D38" s="48"/>
      <c r="E38" s="48"/>
      <c r="F38" s="48"/>
      <c r="G38" s="48"/>
      <c r="H38" s="48"/>
      <c r="I38" s="48"/>
      <c r="J38" s="49"/>
      <c r="N38" s="38"/>
    </row>
    <row r="39" spans="1:14" ht="15.75" x14ac:dyDescent="0.25">
      <c r="A39" s="50" t="s">
        <v>48</v>
      </c>
      <c r="B39" s="51"/>
      <c r="C39" s="51"/>
      <c r="D39" s="51"/>
      <c r="E39" s="51"/>
      <c r="F39" s="51"/>
      <c r="G39" s="51"/>
      <c r="H39" s="51"/>
      <c r="I39" s="51"/>
      <c r="J39" s="52"/>
      <c r="N39" s="39"/>
    </row>
    <row r="40" spans="1:14" ht="44.25" customHeight="1" x14ac:dyDescent="0.25">
      <c r="A40" s="124" t="s">
        <v>90</v>
      </c>
      <c r="B40" s="125"/>
      <c r="C40" s="125"/>
      <c r="D40" s="125"/>
      <c r="E40" s="125"/>
      <c r="F40" s="125"/>
      <c r="G40" s="125"/>
      <c r="H40" s="125"/>
      <c r="I40" s="125"/>
      <c r="J40" s="126"/>
    </row>
    <row r="41" spans="1:14" x14ac:dyDescent="0.25">
      <c r="A41" s="24"/>
      <c r="B41" s="24"/>
      <c r="C41" s="24"/>
      <c r="D41" s="24"/>
      <c r="E41" s="24"/>
      <c r="F41" s="24"/>
      <c r="G41" s="24"/>
      <c r="H41" s="24"/>
      <c r="I41" s="24"/>
      <c r="J41" s="24"/>
    </row>
    <row r="42" spans="1:14" ht="24.75" customHeight="1" x14ac:dyDescent="0.25">
      <c r="A42" s="107" t="s">
        <v>49</v>
      </c>
      <c r="B42" s="107"/>
      <c r="C42" s="107"/>
      <c r="D42" s="107"/>
      <c r="E42" s="107"/>
      <c r="F42" s="107"/>
      <c r="G42" s="107"/>
      <c r="H42" s="107"/>
      <c r="I42" s="107"/>
      <c r="J42" s="107"/>
    </row>
  </sheetData>
  <mergeCells count="50">
    <mergeCell ref="A42:J42"/>
    <mergeCell ref="B34:J34"/>
    <mergeCell ref="B35:J35"/>
    <mergeCell ref="B36:J36"/>
    <mergeCell ref="B37:J37"/>
    <mergeCell ref="A32:J32"/>
    <mergeCell ref="A33:J33"/>
    <mergeCell ref="A38:J38"/>
    <mergeCell ref="A39:J39"/>
    <mergeCell ref="A40:J40"/>
    <mergeCell ref="C26:D26"/>
    <mergeCell ref="E26:F26"/>
    <mergeCell ref="G26:H26"/>
    <mergeCell ref="I26:J26"/>
    <mergeCell ref="B20:J20"/>
    <mergeCell ref="A21:J21"/>
    <mergeCell ref="A22:J22"/>
    <mergeCell ref="A23:B23"/>
    <mergeCell ref="C23:E23"/>
    <mergeCell ref="F23:H23"/>
    <mergeCell ref="I23:J23"/>
    <mergeCell ref="A24:B24"/>
    <mergeCell ref="C24:E24"/>
    <mergeCell ref="F24:H24"/>
    <mergeCell ref="I24:J24"/>
    <mergeCell ref="A25:J25"/>
    <mergeCell ref="B19:J19"/>
    <mergeCell ref="B9:C9"/>
    <mergeCell ref="D9:J9"/>
    <mergeCell ref="B10:J10"/>
    <mergeCell ref="B11:J11"/>
    <mergeCell ref="A12:J12"/>
    <mergeCell ref="C13:J13"/>
    <mergeCell ref="C14:J14"/>
    <mergeCell ref="C15:J15"/>
    <mergeCell ref="A16:J16"/>
    <mergeCell ref="B17:J17"/>
    <mergeCell ref="B18:J18"/>
    <mergeCell ref="A5:J5"/>
    <mergeCell ref="A6:J6"/>
    <mergeCell ref="B7:C7"/>
    <mergeCell ref="D7:J7"/>
    <mergeCell ref="B8:C8"/>
    <mergeCell ref="D8:J8"/>
    <mergeCell ref="A4:J4"/>
    <mergeCell ref="B1:J1"/>
    <mergeCell ref="B2:C2"/>
    <mergeCell ref="D2:H2"/>
    <mergeCell ref="B3:C3"/>
    <mergeCell ref="D3:H3"/>
  </mergeCells>
  <dataValidations xWindow="696" yWindow="308" count="16">
    <dataValidation allowBlank="1" showInputMessage="1" showErrorMessage="1" prompt="Monto ejecutado en el trimestre" sqref="H27 H31" xr:uid="{25AFD933-536D-4843-BFFD-407617EC31D5}"/>
    <dataValidation allowBlank="1" showInputMessage="1" showErrorMessage="1" prompt="Meta alcanzada en el trimestre" sqref="G27:G31" xr:uid="{8AB4C770-8047-48B3-BF51-D55C32ACF482}"/>
    <dataValidation allowBlank="1" showInputMessage="1" showErrorMessage="1" prompt="Monto presupuestado para el producto" sqref="F27 D27 D28:F30" xr:uid="{C936E8E3-E68A-49E1-95CE-63B90A788DCE}"/>
    <dataValidation allowBlank="1" showInputMessage="1" showErrorMessage="1" prompt="Meta anual del indicador" sqref="E27 C27:C30" xr:uid="{3D5E636B-9950-4938-8B24-D98A60F1685B}"/>
    <dataValidation allowBlank="1" showInputMessage="1" showErrorMessage="1" prompt="Nombre del indicador" sqref="B27" xr:uid="{72A2445A-89A8-4765-953C-51E128DFC77D}"/>
    <dataValidation allowBlank="1" showInputMessage="1" showErrorMessage="1" prompt="Nombre de cada producto" sqref="A27:A31" xr:uid="{599C8C5D-2EE1-4681-9D53-DEB941D2A20A}"/>
    <dataValidation allowBlank="1" showInputMessage="1" showErrorMessage="1" prompt="¿En qué consiste el programa?" sqref="B18:J18" xr:uid="{3F873D86-74DA-48B9-9046-A4793A5CF2E8}"/>
    <dataValidation allowBlank="1" showInputMessage="1" showErrorMessage="1" prompt="Presupuesto del programa" sqref="A24:C24 F24" xr:uid="{846619FD-626D-449C-9764-88EB2DABD821}"/>
    <dataValidation allowBlank="1" showInputMessage="1" showErrorMessage="1" prompt="Oportunidades de mejora identificadas" sqref="A40:J41" xr:uid="{8D36D5E1-D933-4E02-9FCC-4C2F306B65E2}"/>
    <dataValidation allowBlank="1" showInputMessage="1" showErrorMessage="1" prompt="De existir desvío, explicar razones." sqref="B37:J37" xr:uid="{28D2085D-7006-4A77-A299-7014A3AE176F}"/>
    <dataValidation allowBlank="1" showInputMessage="1" showErrorMessage="1" prompt="1. Describir lo plasmado en el presupuesto_x000a_2. Describir lo alcanzado en términos financieros y de producción " sqref="B36:J36" xr:uid="{F3F9E6D3-8C81-4128-8142-804B9A75E51E}"/>
    <dataValidation allowBlank="1" showInputMessage="1" showErrorMessage="1" prompt="¿En qué consiste el producto? su objetivo" sqref="B35:J35" xr:uid="{DEA49011-E5B1-4866-BB55-11E6D7FFEB05}"/>
    <dataValidation allowBlank="1" showInputMessage="1" showErrorMessage="1" prompt="Nombre del producto" sqref="B34:J34" xr:uid="{0F8A01D8-47DB-4457-B623-FDF0218B55A6}"/>
    <dataValidation allowBlank="1" showInputMessage="1" showErrorMessage="1" prompt="¿A quién va dirigido el programa?, ¿qué característica tiene esta población que requiere ser beneficiada?" sqref="B19:J19" xr:uid="{739A9D90-5F56-4D6A-8C15-FF27B8B25D94}"/>
    <dataValidation allowBlank="1" showInputMessage="1" prompt="Nombre del capítulo" sqref="B7:B9 D7:D9" xr:uid="{1128DD41-9359-4EE2-AEE3-08E2DB6E0A44}"/>
    <dataValidation allowBlank="1" sqref="A7" xr:uid="{5DE195F0-0393-4709-9070-B9738128D0FA}"/>
  </dataValidations>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Producto 02</vt:lpstr>
      <vt:lpstr>Producto 03</vt:lpstr>
      <vt:lpstr>Producto 04</vt:lpstr>
      <vt:lpstr>Producto 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 Fernandez Jimenez</dc:creator>
  <cp:lastModifiedBy>Altagracia Milagros  Diaz Piña</cp:lastModifiedBy>
  <cp:lastPrinted>2022-10-13T15:51:01Z</cp:lastPrinted>
  <dcterms:created xsi:type="dcterms:W3CDTF">2021-10-18T12:41:52Z</dcterms:created>
  <dcterms:modified xsi:type="dcterms:W3CDTF">2023-07-07T15:03:38Z</dcterms:modified>
</cp:coreProperties>
</file>