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Fijos/"/>
    </mc:Choice>
  </mc:AlternateContent>
  <xr:revisionPtr revIDLastSave="3" documentId="11_815B82FB269E2EECE0D580653F3966CDAF071120" xr6:coauthVersionLast="47" xr6:coauthVersionMax="47" xr10:uidLastSave="{47418F21-7237-4049-B077-37E25563C8B4}"/>
  <bookViews>
    <workbookView xWindow="-120" yWindow="-120" windowWidth="25440" windowHeight="1539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107" l="1"/>
  <c r="A12" i="107" s="1"/>
  <c r="A15" i="107" s="1"/>
  <c r="A18" i="107" s="1"/>
  <c r="A19" i="107" s="1"/>
  <c r="A22" i="107" s="1"/>
  <c r="A25" i="107" s="1"/>
  <c r="A26" i="107" s="1"/>
  <c r="A27" i="107" s="1"/>
  <c r="A28" i="107" s="1"/>
  <c r="A29" i="107" s="1"/>
  <c r="A30" i="107" s="1"/>
  <c r="A31" i="107" s="1"/>
  <c r="A32" i="107" s="1"/>
  <c r="A33" i="107" s="1"/>
  <c r="A34" i="107" s="1"/>
  <c r="A35" i="107" s="1"/>
  <c r="A36" i="107" s="1"/>
  <c r="A37" i="107" s="1"/>
  <c r="A38" i="107" s="1"/>
  <c r="A39" i="107" s="1"/>
  <c r="A40" i="107" s="1"/>
  <c r="A41" i="107" s="1"/>
  <c r="A42" i="107" s="1"/>
  <c r="A43" i="107" s="1"/>
  <c r="A44" i="107" s="1"/>
  <c r="L78" i="107"/>
  <c r="L79" i="107"/>
  <c r="M79" i="107" s="1"/>
  <c r="L80" i="107"/>
  <c r="M80" i="107" s="1"/>
  <c r="L81" i="107"/>
  <c r="M81" i="107" s="1"/>
  <c r="L82" i="107"/>
  <c r="M82" i="107" s="1"/>
  <c r="L64" i="107"/>
  <c r="M64" i="107" s="1"/>
  <c r="L65" i="107"/>
  <c r="M65" i="107" s="1"/>
  <c r="L66" i="107"/>
  <c r="L67" i="107"/>
  <c r="M67" i="107" s="1"/>
  <c r="L68" i="107"/>
  <c r="L69" i="107"/>
  <c r="L70" i="107"/>
  <c r="M70" i="107" s="1"/>
  <c r="L71" i="107"/>
  <c r="M71" i="107" s="1"/>
  <c r="L72" i="107"/>
  <c r="M72" i="107" s="1"/>
  <c r="L73" i="107"/>
  <c r="M73" i="107" s="1"/>
  <c r="L74" i="107"/>
  <c r="M74" i="107" s="1"/>
  <c r="L57" i="107"/>
  <c r="L58" i="107"/>
  <c r="M58" i="107" s="1"/>
  <c r="L26" i="107"/>
  <c r="M26" i="107" s="1"/>
  <c r="L27" i="107"/>
  <c r="M27" i="107" s="1"/>
  <c r="L28" i="107"/>
  <c r="L29" i="107"/>
  <c r="M29" i="107" s="1"/>
  <c r="L30" i="107"/>
  <c r="M30" i="107" s="1"/>
  <c r="L31" i="107"/>
  <c r="M31" i="107" s="1"/>
  <c r="L32" i="107"/>
  <c r="L33" i="107"/>
  <c r="M33" i="107" s="1"/>
  <c r="L34" i="107"/>
  <c r="M34" i="107" s="1"/>
  <c r="L35" i="107"/>
  <c r="M35" i="107" s="1"/>
  <c r="L36" i="107"/>
  <c r="L37" i="107"/>
  <c r="M37" i="107" s="1"/>
  <c r="L38" i="107"/>
  <c r="M38" i="107" s="1"/>
  <c r="L39" i="107"/>
  <c r="M39" i="107" s="1"/>
  <c r="L40" i="107"/>
  <c r="L41" i="107"/>
  <c r="M41" i="107" s="1"/>
  <c r="L42" i="107"/>
  <c r="M42" i="107" s="1"/>
  <c r="L43" i="107"/>
  <c r="M43" i="107" s="1"/>
  <c r="L44" i="107"/>
  <c r="L19" i="107"/>
  <c r="M19" i="107" s="1"/>
  <c r="L12" i="107"/>
  <c r="M12" i="107" s="1"/>
  <c r="L6" i="107"/>
  <c r="M6" i="107" s="1"/>
  <c r="L7" i="107"/>
  <c r="L8" i="107"/>
  <c r="M8" i="107" s="1"/>
  <c r="L5" i="107"/>
  <c r="M5" i="107" s="1"/>
  <c r="M68" i="107"/>
  <c r="M7" i="107"/>
  <c r="L50" i="107"/>
  <c r="M50" i="107" s="1"/>
  <c r="M57" i="107"/>
  <c r="K83" i="107"/>
  <c r="J83" i="107"/>
  <c r="I83" i="107"/>
  <c r="H83" i="107"/>
  <c r="G83" i="107"/>
  <c r="E83" i="107"/>
  <c r="M78" i="107"/>
  <c r="L77" i="107"/>
  <c r="K75" i="107"/>
  <c r="J75" i="107"/>
  <c r="I75" i="107"/>
  <c r="H75" i="107"/>
  <c r="G75" i="107"/>
  <c r="E75" i="107"/>
  <c r="M69" i="107"/>
  <c r="M66" i="107"/>
  <c r="K62" i="107"/>
  <c r="J62" i="107"/>
  <c r="I62" i="107"/>
  <c r="H62" i="107"/>
  <c r="G62" i="107"/>
  <c r="E62" i="107"/>
  <c r="L61" i="107"/>
  <c r="M61" i="107" s="1"/>
  <c r="K59" i="107"/>
  <c r="J59" i="107"/>
  <c r="I59" i="107"/>
  <c r="H59" i="107"/>
  <c r="G59" i="107"/>
  <c r="E59" i="107"/>
  <c r="L56" i="107"/>
  <c r="G54" i="107"/>
  <c r="E54" i="107"/>
  <c r="L53" i="107"/>
  <c r="L54" i="107" s="1"/>
  <c r="G51" i="107"/>
  <c r="E51" i="107"/>
  <c r="G48" i="107"/>
  <c r="E48" i="107"/>
  <c r="L47" i="107"/>
  <c r="L48" i="107" s="1"/>
  <c r="K45" i="107"/>
  <c r="J45" i="107"/>
  <c r="I45" i="107"/>
  <c r="H45" i="107"/>
  <c r="G45" i="107"/>
  <c r="E45" i="107"/>
  <c r="M44" i="107"/>
  <c r="M40" i="107"/>
  <c r="M36" i="107"/>
  <c r="M32" i="107"/>
  <c r="M28" i="107"/>
  <c r="L25" i="107"/>
  <c r="K23" i="107"/>
  <c r="J23" i="107"/>
  <c r="I23" i="107"/>
  <c r="H23" i="107"/>
  <c r="G23" i="107"/>
  <c r="E23" i="107"/>
  <c r="L22" i="107"/>
  <c r="L23" i="107" s="1"/>
  <c r="K20" i="107"/>
  <c r="J20" i="107"/>
  <c r="I20" i="107"/>
  <c r="H20" i="107"/>
  <c r="G20" i="107"/>
  <c r="E20" i="107"/>
  <c r="L18" i="107"/>
  <c r="M18" i="107" s="1"/>
  <c r="L16" i="107"/>
  <c r="G16" i="107"/>
  <c r="E16" i="107"/>
  <c r="M15" i="107"/>
  <c r="K13" i="107"/>
  <c r="J13" i="107"/>
  <c r="I13" i="107"/>
  <c r="H13" i="107"/>
  <c r="G13" i="107"/>
  <c r="E13" i="107"/>
  <c r="L11" i="107"/>
  <c r="M11" i="107" s="1"/>
  <c r="K9" i="107"/>
  <c r="J9" i="107"/>
  <c r="I9" i="107"/>
  <c r="H9" i="107"/>
  <c r="G9" i="107"/>
  <c r="E9" i="107"/>
  <c r="A6" i="107"/>
  <c r="A7" i="107" s="1"/>
  <c r="K85" i="107" l="1"/>
  <c r="I85" i="107"/>
  <c r="L51" i="107"/>
  <c r="M51" i="107" s="1"/>
  <c r="A47" i="107"/>
  <c r="A50" i="107" s="1"/>
  <c r="A53" i="107" s="1"/>
  <c r="A56" i="107" s="1"/>
  <c r="L83" i="107"/>
  <c r="M83" i="107" s="1"/>
  <c r="M16" i="107"/>
  <c r="J85" i="107"/>
  <c r="H85" i="107"/>
  <c r="E85" i="107"/>
  <c r="D86" i="107" s="1"/>
  <c r="M53" i="107"/>
  <c r="L59" i="107"/>
  <c r="M59" i="107" s="1"/>
  <c r="M48" i="107"/>
  <c r="M54" i="107"/>
  <c r="L75" i="107"/>
  <c r="M75" i="107" s="1"/>
  <c r="L45" i="107"/>
  <c r="M45" i="107" s="1"/>
  <c r="M25" i="107"/>
  <c r="L9" i="107"/>
  <c r="M9" i="107" s="1"/>
  <c r="M23" i="107"/>
  <c r="L13" i="107"/>
  <c r="M13" i="107" s="1"/>
  <c r="L20" i="107"/>
  <c r="M20" i="107" s="1"/>
  <c r="M22" i="107"/>
  <c r="M47" i="107"/>
  <c r="M56" i="107"/>
  <c r="L62" i="107"/>
  <c r="M62" i="107" s="1"/>
  <c r="M77" i="107"/>
  <c r="G85" i="107"/>
  <c r="L85" i="107" l="1"/>
  <c r="M85" i="107" s="1"/>
  <c r="F87" i="107" s="1"/>
  <c r="A57" i="107"/>
  <c r="A58" i="107" s="1"/>
  <c r="A61" i="107" s="1"/>
  <c r="F86" i="107"/>
  <c r="A64" i="107" l="1"/>
  <c r="A65" i="107" s="1"/>
  <c r="A66" i="107" s="1"/>
  <c r="A67" i="107" s="1"/>
  <c r="A68" i="107" s="1"/>
  <c r="A69" i="107" s="1"/>
  <c r="A70" i="107" s="1"/>
  <c r="A71" i="107" s="1"/>
  <c r="A72" i="107" s="1"/>
  <c r="A73" i="107" s="1"/>
  <c r="A74" i="107" s="1"/>
  <c r="A77" i="107" l="1"/>
  <c r="A78" i="107" s="1"/>
  <c r="A79" i="107" s="1"/>
  <c r="A80" i="107" s="1"/>
  <c r="A81" i="107" s="1"/>
  <c r="A82" i="107" s="1"/>
</calcChain>
</file>

<file path=xl/sharedStrings.xml><?xml version="1.0" encoding="utf-8"?>
<sst xmlns="http://schemas.openxmlformats.org/spreadsheetml/2006/main" count="302" uniqueCount="136">
  <si>
    <t>NOMBRE</t>
  </si>
  <si>
    <t>SECRETARIA I</t>
  </si>
  <si>
    <t>NANCY BERNABEL HERRERA</t>
  </si>
  <si>
    <t>CONSERJE</t>
  </si>
  <si>
    <t>RICHARD HERNANDEZ</t>
  </si>
  <si>
    <t>MENSAJERO</t>
  </si>
  <si>
    <t>CHOFER</t>
  </si>
  <si>
    <t>ASISTENTE DE SEGURIDAD</t>
  </si>
  <si>
    <t>JOSE LUIS SANTANA SOSA</t>
  </si>
  <si>
    <t xml:space="preserve">EMELINDA ANDREA CUEVAS </t>
  </si>
  <si>
    <t>ANA CECILIA MORA</t>
  </si>
  <si>
    <t>MARIA ESTELA PEÑA</t>
  </si>
  <si>
    <t>JESSICA ODESSY NINA OVALLE</t>
  </si>
  <si>
    <t xml:space="preserve">YANIRA DE LOS SANTOS </t>
  </si>
  <si>
    <t>NORMA MOYA ALCANTARA</t>
  </si>
  <si>
    <t>AUXILIAR DE ESTADISTICA</t>
  </si>
  <si>
    <t>JOSEFINA MERCEDES JIMENEZ</t>
  </si>
  <si>
    <t>CAROLINA BRITO</t>
  </si>
  <si>
    <t>ARCHIVISTA</t>
  </si>
  <si>
    <t>ANA MERCEDES GARCIA</t>
  </si>
  <si>
    <t>BENVENIDA MONTES DE OCA</t>
  </si>
  <si>
    <t>TOTAL GENERAL</t>
  </si>
  <si>
    <t>TECNICO DE COMPRAS</t>
  </si>
  <si>
    <t>SIMEONA DE LEON MONTERO</t>
  </si>
  <si>
    <t>ANALISTA DE PRESUPUESTO</t>
  </si>
  <si>
    <t>SERGIO BERBERE SUAZO</t>
  </si>
  <si>
    <t>FUNCION</t>
  </si>
  <si>
    <t>ESTATUS</t>
  </si>
  <si>
    <t>PLANIFICACION Y DESARROLLO</t>
  </si>
  <si>
    <t>DE CARRERA</t>
  </si>
  <si>
    <t>DESIGNADO</t>
  </si>
  <si>
    <t>DECRETO</t>
  </si>
  <si>
    <t>DE CONFIANZA</t>
  </si>
  <si>
    <t>ESTATUTO SIMPLIFICADO</t>
  </si>
  <si>
    <t>DEPARTAMENTO</t>
  </si>
  <si>
    <t>JUAN ALB.  BALBI ULERIO</t>
  </si>
  <si>
    <t>RAMON M. MORILLO DE OLEO</t>
  </si>
  <si>
    <t>ALTAGRACIA DE LOS M. DIAZ P.</t>
  </si>
  <si>
    <t>MERCEDES ALT. CLETO C.</t>
  </si>
  <si>
    <t>GUSTAVO E. PEGUERO FDEZ.</t>
  </si>
  <si>
    <t>ALTAGRACIA SANCHEZ E.</t>
  </si>
  <si>
    <t>SUELDO BRUTO           RD$</t>
  </si>
  <si>
    <t>subtotal</t>
  </si>
  <si>
    <t>Reg. No.</t>
  </si>
  <si>
    <t>DIRECCION ADMINISTRATIVA Y FINANCIERA</t>
  </si>
  <si>
    <t>AUXILIAR ALMACEN Y SUM.</t>
  </si>
  <si>
    <t>AUXILIAR DE RECURSOS HUMANOS</t>
  </si>
  <si>
    <t>ENCARGADO(A)</t>
  </si>
  <si>
    <t xml:space="preserve">ENCARGADO(A) </t>
  </si>
  <si>
    <t>COORDINADOR DE PROYECTO</t>
  </si>
  <si>
    <t>SUPERVISOR DE  PROMOTORES</t>
  </si>
  <si>
    <t>AUXILIAR DE ENFERMERIA</t>
  </si>
  <si>
    <t>PROMOTOR(A)</t>
  </si>
  <si>
    <t>ENCARGADO(A) PROTOCOLO</t>
  </si>
  <si>
    <t>TOTAL ING.</t>
  </si>
  <si>
    <t>Subtotal</t>
  </si>
  <si>
    <t>ENCARGADO(A) INTERINA</t>
  </si>
  <si>
    <t>EDUCACION COMUNICACION Y PROMOCION</t>
  </si>
  <si>
    <t>SALUD SEXUAL Y REPRODUCTIVA</t>
  </si>
  <si>
    <t>DIVISION DE CONTABILIDAD</t>
  </si>
  <si>
    <t>SECCION DE EJECUCION PRESUPUESTARIA</t>
  </si>
  <si>
    <t>SECCION DE COMPRA</t>
  </si>
  <si>
    <t>OBED ALEXANDER FABIAN LEONARDO</t>
  </si>
  <si>
    <t>DIRECTOR EJECUTIVO</t>
  </si>
  <si>
    <t>CYNTHIA KARINA FABIAN ESPINOSA</t>
  </si>
  <si>
    <t>ANTONIA LEONARDO DE LA CRUZ</t>
  </si>
  <si>
    <t>JOSEFINA MONTES DE OCA S.</t>
  </si>
  <si>
    <t>LISIBET ROMANO BARIAS</t>
  </si>
  <si>
    <t>AUX. DE ACCESO A LA INFO.</t>
  </si>
  <si>
    <t>MARILYN SANTANA HERNANDEZ</t>
  </si>
  <si>
    <t>SECRETARIA EJECUTIVA</t>
  </si>
  <si>
    <t>ARELIS SOTO</t>
  </si>
  <si>
    <t>RECEPCIONISTA</t>
  </si>
  <si>
    <t>JOSE ANGEL FERNANDEZ LIRANZO</t>
  </si>
  <si>
    <t>AUX. ADMINISTRATIVO</t>
  </si>
  <si>
    <t>IANDRA MICHELLE ROSARIO</t>
  </si>
  <si>
    <t>SUPERVISOR DE EVENTOS</t>
  </si>
  <si>
    <t>JOSE LUIS ERAZO DAMIAN</t>
  </si>
  <si>
    <t>AUX. DE TRANSPORTACION</t>
  </si>
  <si>
    <t>WENDY CONSTANZO RIJO</t>
  </si>
  <si>
    <t>SUPERVISOR DE TRANSPORTACION</t>
  </si>
  <si>
    <t>DOMINGO NAZARIO MOLINUEVO MOTA</t>
  </si>
  <si>
    <t>MARI EUGENIA LAUREANO GONZALEZ</t>
  </si>
  <si>
    <t>PROMOTORA</t>
  </si>
  <si>
    <t>DANIA SOTO PELEGRIN</t>
  </si>
  <si>
    <t>OFICINA. DE ACC. A LA INFO</t>
  </si>
  <si>
    <t>ASESOR(A) DIRECTOR (A) EJECUTIVO</t>
  </si>
  <si>
    <t>PEDRO V. ANT. CASTELLANOS C.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</si>
  <si>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</si>
  <si>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PABLO FRANCISCO DE LA MOTA S.</t>
  </si>
  <si>
    <t>SUB-DIRECTOR</t>
  </si>
  <si>
    <t>BELLANIRA CONCEPCION SANCHEZ</t>
  </si>
  <si>
    <t xml:space="preserve">SECRETARIA </t>
  </si>
  <si>
    <t>ASESORA DIRECCION TECNICO</t>
  </si>
  <si>
    <t>ELSY CAROLINA NIÑO NÚÑEZ</t>
  </si>
  <si>
    <t>MARIA ALTAGRACIA MARTINEZ</t>
  </si>
  <si>
    <t>LUIS RAMON BERAS</t>
  </si>
  <si>
    <t>MENSAJERO EXTERNO</t>
  </si>
  <si>
    <t>MALVIN ALEXANDER MAYHEW ANDUJAR</t>
  </si>
  <si>
    <t>AUX. ATENCION AL CIUDADANO</t>
  </si>
  <si>
    <t>JESUS SILVESTRE</t>
  </si>
  <si>
    <t>PROMOTOR</t>
  </si>
  <si>
    <t>HECTOR DANIEL MADE SANO</t>
  </si>
  <si>
    <t>JUDITH BUENO MARTINEZ</t>
  </si>
  <si>
    <t>JURIDICA</t>
  </si>
  <si>
    <t>ASESORA JURIDICA</t>
  </si>
  <si>
    <t>SANTA MARGARITA RODRIGUEZ</t>
  </si>
  <si>
    <t>SECRETARIA</t>
  </si>
  <si>
    <t>SUPERVISOR DE ALMACEN Y SUMINISTRO</t>
  </si>
  <si>
    <t>TOTAL DESCUENTOS</t>
  </si>
  <si>
    <t>GENERO</t>
  </si>
  <si>
    <t>RECURSOS HUMANOS</t>
  </si>
  <si>
    <t>REINA CHARLES</t>
  </si>
  <si>
    <t>LEOPOLDO MOTA</t>
  </si>
  <si>
    <t>YOHANY ELIZABETH GOMEZ DIAZ</t>
  </si>
  <si>
    <t>MARIA ALTAGRACIA DE LA CRUZ</t>
  </si>
  <si>
    <t>M</t>
  </si>
  <si>
    <t>F</t>
  </si>
  <si>
    <t>DIRECCION TECNICA</t>
  </si>
  <si>
    <t>INVESTIGACION ANALISIS Y DIVULGACION</t>
  </si>
  <si>
    <t>Total:</t>
  </si>
  <si>
    <t>NETO</t>
  </si>
  <si>
    <t>YOHNNI DARIANNO COTES PAYANO</t>
  </si>
  <si>
    <t>AFP</t>
  </si>
  <si>
    <t>ISR</t>
  </si>
  <si>
    <t>SFS</t>
  </si>
  <si>
    <t>Otros Desc.</t>
  </si>
  <si>
    <t xml:space="preserve"> DESPACHO </t>
  </si>
  <si>
    <t xml:space="preserve"> SUBDIRECCION</t>
  </si>
  <si>
    <t xml:space="preserve"> ANTE DESPACHO </t>
  </si>
  <si>
    <t>JESUS ALBERTO RIJO MEJIA</t>
  </si>
  <si>
    <t>SUPERVISOR MAYORDOMIA</t>
  </si>
  <si>
    <t>ANA IRIS ROSARIO BATISTA</t>
  </si>
  <si>
    <t>JORGE MANUEL GONZALEZ GOMEZ</t>
  </si>
  <si>
    <t>TOTAL NETO</t>
  </si>
  <si>
    <t xml:space="preserve"> Empleados Fijos Correspondiente al mes de abril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</si>
</sst>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center"/>
    </xf>
    <xf numFmtId="0" fontId="5" fillId="0" borderId="3" xfId="1" applyFont="1" applyBorder="1"/>
    <xf numFmtId="0" fontId="5" fillId="0" borderId="3" xfId="1" applyNumberFormat="1" applyFont="1" applyBorder="1"/>
    <xf numFmtId="4" fontId="5" fillId="0" borderId="3" xfId="1" applyNumberFormat="1" applyFont="1" applyBorder="1"/>
    <xf numFmtId="0" fontId="5" fillId="0" borderId="3" xfId="1" applyFont="1" applyBorder="1" applyAlignment="1">
      <alignment horizontal="left"/>
    </xf>
    <xf numFmtId="0" fontId="0" fillId="0" borderId="0" xfId="0" applyBorder="1"/>
    <xf numFmtId="4" fontId="6" fillId="0" borderId="3" xfId="1" applyNumberFormat="1" applyFont="1" applyFill="1" applyBorder="1" applyAlignment="1">
      <alignment horizontal="right" vertical="center"/>
    </xf>
    <xf numFmtId="0" fontId="3" fillId="0" borderId="0" xfId="0" applyFont="1"/>
    <xf numFmtId="0" fontId="8" fillId="0" borderId="0" xfId="1" applyFont="1" applyBorder="1" applyAlignment="1">
      <alignment horizontal="right" wrapText="1"/>
    </xf>
    <xf numFmtId="0" fontId="8" fillId="0" borderId="0" xfId="1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right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3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Fill="1" applyBorder="1" applyAlignment="1">
      <alignment horizontal="right" vertical="center" wrapText="1"/>
    </xf>
    <xf numFmtId="0" fontId="6" fillId="0" borderId="3" xfId="1" applyNumberFormat="1" applyFont="1" applyBorder="1" applyAlignment="1">
      <alignment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0" fillId="0" borderId="3" xfId="0" applyBorder="1"/>
    <xf numFmtId="0" fontId="5" fillId="0" borderId="5" xfId="1" applyFont="1" applyBorder="1" applyAlignment="1">
      <alignment horizontal="left" wrapText="1"/>
    </xf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4" fontId="6" fillId="2" borderId="3" xfId="1" applyNumberFormat="1" applyFont="1" applyFill="1" applyBorder="1" applyAlignment="1">
      <alignment vertical="center"/>
    </xf>
    <xf numFmtId="0" fontId="6" fillId="0" borderId="5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vertical="center" wrapText="1"/>
    </xf>
    <xf numFmtId="4" fontId="6" fillId="0" borderId="3" xfId="1" applyNumberFormat="1" applyFont="1" applyFill="1" applyBorder="1" applyAlignment="1">
      <alignment vertical="center"/>
    </xf>
    <xf numFmtId="0" fontId="7" fillId="0" borderId="3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6" fillId="0" borderId="6" xfId="1" applyNumberFormat="1" applyFont="1" applyBorder="1" applyAlignment="1">
      <alignment vertical="center" wrapText="1"/>
    </xf>
    <xf numFmtId="0" fontId="12" fillId="0" borderId="5" xfId="1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4" fontId="6" fillId="0" borderId="4" xfId="1" applyNumberFormat="1" applyFont="1" applyBorder="1" applyAlignment="1">
      <alignment vertical="center"/>
    </xf>
    <xf numFmtId="0" fontId="8" fillId="0" borderId="0" xfId="1" applyFont="1" applyBorder="1" applyAlignment="1">
      <alignment horizontal="left" wrapText="1"/>
    </xf>
    <xf numFmtId="0" fontId="14" fillId="0" borderId="0" xfId="0" applyFont="1" applyBorder="1"/>
    <xf numFmtId="0" fontId="9" fillId="0" borderId="0" xfId="0" applyFont="1" applyAlignment="1">
      <alignment vertical="center"/>
    </xf>
    <xf numFmtId="4" fontId="9" fillId="0" borderId="0" xfId="0" applyNumberFormat="1" applyFont="1" applyBorder="1"/>
    <xf numFmtId="0" fontId="10" fillId="0" borderId="7" xfId="1" applyFont="1" applyBorder="1" applyAlignment="1">
      <alignment horizontal="center" vertical="center" wrapText="1"/>
    </xf>
    <xf numFmtId="4" fontId="5" fillId="0" borderId="9" xfId="1" applyNumberFormat="1" applyFont="1" applyBorder="1"/>
    <xf numFmtId="0" fontId="0" fillId="0" borderId="6" xfId="0" applyBorder="1"/>
    <xf numFmtId="0" fontId="6" fillId="0" borderId="3" xfId="1" applyNumberFormat="1" applyFont="1" applyBorder="1"/>
    <xf numFmtId="4" fontId="6" fillId="2" borderId="4" xfId="1" applyNumberFormat="1" applyFont="1" applyFill="1" applyBorder="1" applyAlignment="1">
      <alignment vertical="center"/>
    </xf>
    <xf numFmtId="0" fontId="15" fillId="0" borderId="0" xfId="0" applyFont="1"/>
    <xf numFmtId="4" fontId="9" fillId="0" borderId="0" xfId="0" applyNumberFormat="1" applyFont="1" applyAlignment="1">
      <alignment vertical="center"/>
    </xf>
    <xf numFmtId="0" fontId="9" fillId="0" borderId="3" xfId="0" applyFont="1" applyBorder="1"/>
    <xf numFmtId="43" fontId="9" fillId="0" borderId="0" xfId="2" applyFont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86</xdr:row>
      <xdr:rowOff>47625</xdr:rowOff>
    </xdr:from>
    <xdr:to>
      <xdr:col>6</xdr:col>
      <xdr:colOff>173354</xdr:colOff>
      <xdr:row>86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87</xdr:row>
      <xdr:rowOff>57150</xdr:rowOff>
    </xdr:from>
    <xdr:to>
      <xdr:col>6</xdr:col>
      <xdr:colOff>247650</xdr:colOff>
      <xdr:row>87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86</xdr:row>
      <xdr:rowOff>47625</xdr:rowOff>
    </xdr:from>
    <xdr:to>
      <xdr:col>6</xdr:col>
      <xdr:colOff>278129</xdr:colOff>
      <xdr:row>86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87</xdr:row>
      <xdr:rowOff>57150</xdr:rowOff>
    </xdr:from>
    <xdr:to>
      <xdr:col>6</xdr:col>
      <xdr:colOff>352425</xdr:colOff>
      <xdr:row>87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1106631</xdr:colOff>
      <xdr:row>0</xdr:row>
      <xdr:rowOff>0</xdr:rowOff>
    </xdr:from>
    <xdr:to>
      <xdr:col>9</xdr:col>
      <xdr:colOff>142007</xdr:colOff>
      <xdr:row>0</xdr:row>
      <xdr:rowOff>1543050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1206" y="0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371475</xdr:colOff>
      <xdr:row>88</xdr:row>
      <xdr:rowOff>0</xdr:rowOff>
    </xdr:from>
    <xdr:to>
      <xdr:col>8</xdr:col>
      <xdr:colOff>619125</xdr:colOff>
      <xdr:row>103</xdr:row>
      <xdr:rowOff>95250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86050" y="29337000"/>
          <a:ext cx="4867275" cy="2952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showOutlineSymbols="0" zoomScaleNormal="100" workbookViewId="0">
      <selection sqref="A1:M1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70" t="s">
        <v>88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26.25" customHeight="1" x14ac:dyDescent="0.25">
      <c r="A2" s="71" t="s">
        <v>135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37.5" customHeight="1" x14ac:dyDescent="0.25">
      <c r="A3" s="14" t="s">
        <v>43</v>
      </c>
      <c r="B3" s="13" t="s">
        <v>0</v>
      </c>
      <c r="C3" s="13" t="s">
        <v>110</v>
      </c>
      <c r="D3" s="13" t="s">
        <v>34</v>
      </c>
      <c r="E3" s="13" t="s">
        <v>26</v>
      </c>
      <c r="F3" s="13" t="s">
        <v>27</v>
      </c>
      <c r="G3" s="15" t="s">
        <v>41</v>
      </c>
      <c r="H3" s="58" t="s">
        <v>123</v>
      </c>
      <c r="I3" s="58" t="s">
        <v>124</v>
      </c>
      <c r="J3" s="58" t="s">
        <v>125</v>
      </c>
      <c r="K3" s="58" t="s">
        <v>126</v>
      </c>
      <c r="L3" s="25" t="s">
        <v>109</v>
      </c>
      <c r="M3" s="24" t="s">
        <v>121</v>
      </c>
    </row>
    <row r="4" spans="1:13" x14ac:dyDescent="0.25">
      <c r="A4" s="2"/>
      <c r="B4" s="27"/>
      <c r="C4" s="31"/>
      <c r="D4" s="6"/>
      <c r="E4" s="3"/>
      <c r="F4" s="4"/>
      <c r="G4" s="5"/>
      <c r="H4" s="59"/>
      <c r="I4" s="59"/>
      <c r="J4" s="59"/>
      <c r="K4" s="59"/>
      <c r="L4" s="63"/>
      <c r="M4" s="65"/>
    </row>
    <row r="5" spans="1:13" ht="22.5" x14ac:dyDescent="0.25">
      <c r="A5" s="16">
        <v>1</v>
      </c>
      <c r="B5" s="38" t="s">
        <v>62</v>
      </c>
      <c r="C5" s="32" t="s">
        <v>116</v>
      </c>
      <c r="D5" s="21" t="s">
        <v>127</v>
      </c>
      <c r="E5" s="28" t="s">
        <v>63</v>
      </c>
      <c r="F5" s="23" t="s">
        <v>31</v>
      </c>
      <c r="G5" s="18">
        <v>245000</v>
      </c>
      <c r="H5" s="18">
        <v>7031.5</v>
      </c>
      <c r="I5" s="42">
        <v>46839.040000000001</v>
      </c>
      <c r="J5" s="18">
        <v>4943.8</v>
      </c>
      <c r="K5" s="18">
        <v>25</v>
      </c>
      <c r="L5" s="64">
        <f>H5+I5+J5+K5</f>
        <v>58839.34</v>
      </c>
      <c r="M5" s="39">
        <f>G5-L5</f>
        <v>186160.66</v>
      </c>
    </row>
    <row r="6" spans="1:13" ht="22.5" x14ac:dyDescent="0.25">
      <c r="A6" s="16">
        <f>A5+1</f>
        <v>2</v>
      </c>
      <c r="B6" s="38" t="s">
        <v>89</v>
      </c>
      <c r="C6" s="33" t="s">
        <v>116</v>
      </c>
      <c r="D6" s="21" t="s">
        <v>128</v>
      </c>
      <c r="E6" s="28" t="s">
        <v>90</v>
      </c>
      <c r="F6" s="23" t="s">
        <v>31</v>
      </c>
      <c r="G6" s="18">
        <v>140000</v>
      </c>
      <c r="H6" s="18">
        <v>4018</v>
      </c>
      <c r="I6" s="42">
        <v>21514.37</v>
      </c>
      <c r="J6" s="18">
        <v>4256</v>
      </c>
      <c r="K6" s="18">
        <v>25</v>
      </c>
      <c r="L6" s="64">
        <f t="shared" ref="L6:L8" si="0">H6+I6+J6+K6</f>
        <v>29813.37</v>
      </c>
      <c r="M6" s="39">
        <f t="shared" ref="M6:M9" si="1">G6-L6</f>
        <v>110186.63</v>
      </c>
    </row>
    <row r="7" spans="1:13" ht="22.5" x14ac:dyDescent="0.25">
      <c r="A7" s="16">
        <f t="shared" ref="A7" si="2">A6+1</f>
        <v>3</v>
      </c>
      <c r="B7" s="38" t="s">
        <v>64</v>
      </c>
      <c r="C7" s="33" t="s">
        <v>117</v>
      </c>
      <c r="D7" s="21" t="s">
        <v>129</v>
      </c>
      <c r="E7" s="28" t="s">
        <v>86</v>
      </c>
      <c r="F7" s="23" t="s">
        <v>32</v>
      </c>
      <c r="G7" s="18">
        <v>80000</v>
      </c>
      <c r="H7" s="18">
        <v>2296</v>
      </c>
      <c r="I7" s="42">
        <v>7400.87</v>
      </c>
      <c r="J7" s="18">
        <v>2432</v>
      </c>
      <c r="K7" s="18">
        <v>25</v>
      </c>
      <c r="L7" s="64">
        <f t="shared" si="0"/>
        <v>12153.87</v>
      </c>
      <c r="M7" s="39">
        <f t="shared" si="1"/>
        <v>67846.13</v>
      </c>
    </row>
    <row r="8" spans="1:13" ht="22.5" x14ac:dyDescent="0.25">
      <c r="A8" s="16">
        <v>4</v>
      </c>
      <c r="B8" s="38" t="s">
        <v>69</v>
      </c>
      <c r="C8" s="33" t="s">
        <v>117</v>
      </c>
      <c r="D8" s="21" t="s">
        <v>129</v>
      </c>
      <c r="E8" s="28" t="s">
        <v>70</v>
      </c>
      <c r="F8" s="23" t="s">
        <v>32</v>
      </c>
      <c r="G8" s="18">
        <v>25000</v>
      </c>
      <c r="H8" s="18">
        <v>717.5</v>
      </c>
      <c r="I8" s="18">
        <v>0</v>
      </c>
      <c r="J8" s="18">
        <v>760</v>
      </c>
      <c r="K8" s="18">
        <v>25</v>
      </c>
      <c r="L8" s="64">
        <f t="shared" si="0"/>
        <v>1502.5</v>
      </c>
      <c r="M8" s="39">
        <f t="shared" si="1"/>
        <v>23497.5</v>
      </c>
    </row>
    <row r="9" spans="1:13" x14ac:dyDescent="0.25">
      <c r="A9" s="30"/>
      <c r="B9" s="40" t="s">
        <v>55</v>
      </c>
      <c r="C9" s="34"/>
      <c r="D9" s="20"/>
      <c r="E9" s="41">
        <f>COUNTA(E4:E8)</f>
        <v>4</v>
      </c>
      <c r="F9" s="41"/>
      <c r="G9" s="42">
        <f>SUM(G5:G8)</f>
        <v>490000</v>
      </c>
      <c r="H9" s="42">
        <f>SUM(H5:H8)</f>
        <v>14063</v>
      </c>
      <c r="I9" s="42">
        <f>SUM(I5:I8)</f>
        <v>75754.28</v>
      </c>
      <c r="J9" s="42">
        <f>SUM(J5:J8)</f>
        <v>12391.8</v>
      </c>
      <c r="K9" s="42">
        <f>SUM(K5:K8)</f>
        <v>100</v>
      </c>
      <c r="L9" s="64">
        <f>SUM(L5:L8)</f>
        <v>102309.08</v>
      </c>
      <c r="M9" s="39">
        <f t="shared" si="1"/>
        <v>387690.92</v>
      </c>
    </row>
    <row r="10" spans="1:13" x14ac:dyDescent="0.25">
      <c r="A10" s="30"/>
      <c r="B10" s="40"/>
      <c r="C10" s="34"/>
      <c r="D10" s="20"/>
      <c r="E10" s="43"/>
      <c r="F10" s="43"/>
      <c r="G10" s="42"/>
      <c r="H10" s="56"/>
      <c r="I10" s="39"/>
      <c r="J10" s="26"/>
      <c r="K10" s="60"/>
      <c r="L10" s="65"/>
      <c r="M10" s="61"/>
    </row>
    <row r="11" spans="1:13" ht="22.5" x14ac:dyDescent="0.25">
      <c r="A11" s="16">
        <f>A8+1</f>
        <v>5</v>
      </c>
      <c r="B11" s="38" t="s">
        <v>11</v>
      </c>
      <c r="C11" s="33" t="s">
        <v>117</v>
      </c>
      <c r="D11" s="20" t="s">
        <v>111</v>
      </c>
      <c r="E11" s="28" t="s">
        <v>48</v>
      </c>
      <c r="F11" s="28" t="s">
        <v>29</v>
      </c>
      <c r="G11" s="18">
        <v>45000</v>
      </c>
      <c r="H11" s="18">
        <v>1291.5</v>
      </c>
      <c r="I11" s="42">
        <v>945.81</v>
      </c>
      <c r="J11" s="18">
        <v>1368</v>
      </c>
      <c r="K11" s="18">
        <v>2775.12</v>
      </c>
      <c r="L11" s="64">
        <f>H11+I11+J11+K11</f>
        <v>6380.43</v>
      </c>
      <c r="M11" s="39">
        <f t="shared" ref="M11:M13" si="3">G11-L11</f>
        <v>38619.57</v>
      </c>
    </row>
    <row r="12" spans="1:13" ht="22.5" x14ac:dyDescent="0.25">
      <c r="A12" s="16">
        <f>A11+1</f>
        <v>6</v>
      </c>
      <c r="B12" s="38" t="s">
        <v>23</v>
      </c>
      <c r="C12" s="33" t="s">
        <v>117</v>
      </c>
      <c r="D12" s="20" t="s">
        <v>111</v>
      </c>
      <c r="E12" s="28" t="s">
        <v>46</v>
      </c>
      <c r="F12" s="28" t="s">
        <v>30</v>
      </c>
      <c r="G12" s="18">
        <v>19800</v>
      </c>
      <c r="H12" s="18">
        <v>568.26</v>
      </c>
      <c r="I12" s="18">
        <v>0</v>
      </c>
      <c r="J12" s="18">
        <v>601.91999999999996</v>
      </c>
      <c r="K12" s="18">
        <v>2725.24</v>
      </c>
      <c r="L12" s="64">
        <f>H12+I12+J12+K12</f>
        <v>3895.42</v>
      </c>
      <c r="M12" s="39">
        <f t="shared" si="3"/>
        <v>15904.58</v>
      </c>
    </row>
    <row r="13" spans="1:13" x14ac:dyDescent="0.25">
      <c r="A13" s="16"/>
      <c r="B13" s="40" t="s">
        <v>55</v>
      </c>
      <c r="C13" s="34"/>
      <c r="D13" s="21"/>
      <c r="E13" s="28">
        <f>COUNTA(E11:E12)</f>
        <v>2</v>
      </c>
      <c r="F13" s="28"/>
      <c r="G13" s="18">
        <f>SUM(G11:G12)</f>
        <v>64800</v>
      </c>
      <c r="H13" s="18">
        <f t="shared" ref="H13:L13" si="4">SUM(H11:H12)</f>
        <v>1859.76</v>
      </c>
      <c r="I13" s="18">
        <f t="shared" si="4"/>
        <v>945.81</v>
      </c>
      <c r="J13" s="18">
        <f t="shared" si="4"/>
        <v>1969.92</v>
      </c>
      <c r="K13" s="18">
        <f t="shared" si="4"/>
        <v>5500.36</v>
      </c>
      <c r="L13" s="64">
        <f t="shared" si="4"/>
        <v>10275.85</v>
      </c>
      <c r="M13" s="39">
        <f t="shared" si="3"/>
        <v>54524.15</v>
      </c>
    </row>
    <row r="14" spans="1:13" x14ac:dyDescent="0.25">
      <c r="A14" s="16"/>
      <c r="B14" s="38"/>
      <c r="C14" s="33"/>
      <c r="D14" s="21"/>
      <c r="E14" s="28"/>
      <c r="F14" s="28"/>
      <c r="G14" s="29"/>
      <c r="H14" s="29"/>
      <c r="I14" s="29"/>
      <c r="J14" s="29"/>
      <c r="K14" s="29"/>
      <c r="L14" s="56"/>
      <c r="M14" s="39"/>
    </row>
    <row r="15" spans="1:13" x14ac:dyDescent="0.25">
      <c r="A15" s="16">
        <f>A12+1</f>
        <v>7</v>
      </c>
      <c r="B15" s="38" t="s">
        <v>103</v>
      </c>
      <c r="C15" s="33" t="s">
        <v>117</v>
      </c>
      <c r="D15" s="20" t="s">
        <v>104</v>
      </c>
      <c r="E15" s="28" t="s">
        <v>105</v>
      </c>
      <c r="F15" s="28" t="s">
        <v>32</v>
      </c>
      <c r="G15" s="18">
        <v>45000</v>
      </c>
      <c r="H15" s="18">
        <v>1291.5</v>
      </c>
      <c r="I15" s="42">
        <v>1148.33</v>
      </c>
      <c r="J15" s="18">
        <v>1368</v>
      </c>
      <c r="K15" s="18">
        <v>25</v>
      </c>
      <c r="L15" s="64">
        <v>3832.83</v>
      </c>
      <c r="M15" s="39">
        <f t="shared" ref="M15:M16" si="5">G15-L15</f>
        <v>41167.17</v>
      </c>
    </row>
    <row r="16" spans="1:13" x14ac:dyDescent="0.25">
      <c r="A16" s="16"/>
      <c r="B16" s="40" t="s">
        <v>55</v>
      </c>
      <c r="C16" s="34"/>
      <c r="D16" s="21"/>
      <c r="E16" s="28">
        <f>COUNTA(E15:E15)</f>
        <v>1</v>
      </c>
      <c r="F16" s="28"/>
      <c r="G16" s="18">
        <f>SUM(G15+G14)</f>
        <v>45000</v>
      </c>
      <c r="H16" s="18">
        <v>1291.5</v>
      </c>
      <c r="I16" s="18">
        <v>1148.33</v>
      </c>
      <c r="J16" s="18">
        <v>1368</v>
      </c>
      <c r="K16" s="18">
        <v>25</v>
      </c>
      <c r="L16" s="64">
        <f>SUM(L15)</f>
        <v>3832.83</v>
      </c>
      <c r="M16" s="39">
        <f t="shared" si="5"/>
        <v>41167.17</v>
      </c>
    </row>
    <row r="17" spans="1:13" x14ac:dyDescent="0.25">
      <c r="A17" s="16"/>
      <c r="B17" s="38"/>
      <c r="C17" s="33"/>
      <c r="D17" s="21"/>
      <c r="E17" s="28"/>
      <c r="F17" s="28"/>
      <c r="G17" s="29"/>
      <c r="H17" s="29"/>
      <c r="I17" s="29"/>
      <c r="J17" s="29"/>
      <c r="K17" s="29"/>
      <c r="L17" s="56"/>
      <c r="M17" s="39"/>
    </row>
    <row r="18" spans="1:13" ht="22.5" x14ac:dyDescent="0.25">
      <c r="A18" s="16">
        <f>A15+1</f>
        <v>8</v>
      </c>
      <c r="B18" s="38" t="s">
        <v>17</v>
      </c>
      <c r="C18" s="33" t="s">
        <v>117</v>
      </c>
      <c r="D18" s="21" t="s">
        <v>28</v>
      </c>
      <c r="E18" s="28" t="s">
        <v>18</v>
      </c>
      <c r="F18" s="28" t="s">
        <v>29</v>
      </c>
      <c r="G18" s="18">
        <v>19800</v>
      </c>
      <c r="H18" s="18">
        <v>568.26</v>
      </c>
      <c r="I18" s="18">
        <v>0</v>
      </c>
      <c r="J18" s="18">
        <v>601.91999999999996</v>
      </c>
      <c r="K18" s="18">
        <v>25</v>
      </c>
      <c r="L18" s="66">
        <f t="shared" ref="L18:L19" si="6">H18+I18+J18+K18</f>
        <v>1195.18</v>
      </c>
      <c r="M18" s="39">
        <f t="shared" ref="M18:M19" si="7">G18-L18</f>
        <v>18604.82</v>
      </c>
    </row>
    <row r="19" spans="1:13" ht="22.5" x14ac:dyDescent="0.25">
      <c r="A19" s="16">
        <f>A18+1</f>
        <v>9</v>
      </c>
      <c r="B19" s="38" t="s">
        <v>12</v>
      </c>
      <c r="C19" s="33" t="s">
        <v>117</v>
      </c>
      <c r="D19" s="21" t="s">
        <v>28</v>
      </c>
      <c r="E19" s="28" t="s">
        <v>47</v>
      </c>
      <c r="F19" s="28" t="s">
        <v>29</v>
      </c>
      <c r="G19" s="18">
        <v>50000</v>
      </c>
      <c r="H19" s="18">
        <v>1435</v>
      </c>
      <c r="I19" s="42">
        <v>1448.96</v>
      </c>
      <c r="J19" s="18">
        <v>1520</v>
      </c>
      <c r="K19" s="18">
        <v>3756.24</v>
      </c>
      <c r="L19" s="66">
        <f t="shared" si="6"/>
        <v>8160.2</v>
      </c>
      <c r="M19" s="39">
        <f t="shared" si="7"/>
        <v>41839.800000000003</v>
      </c>
    </row>
    <row r="20" spans="1:13" ht="27.75" customHeight="1" x14ac:dyDescent="0.25">
      <c r="A20" s="30"/>
      <c r="B20" s="40" t="s">
        <v>55</v>
      </c>
      <c r="C20" s="34"/>
      <c r="D20" s="21"/>
      <c r="E20" s="28">
        <f>COUNTA(E18:E19)</f>
        <v>2</v>
      </c>
      <c r="F20" s="28"/>
      <c r="G20" s="18">
        <f>SUM(G18:G19)</f>
        <v>69800</v>
      </c>
      <c r="H20" s="18">
        <f>SUM(H18:H19)</f>
        <v>2003.26</v>
      </c>
      <c r="I20" s="18">
        <f>SUM(I18:I19)</f>
        <v>1448.96</v>
      </c>
      <c r="J20" s="18">
        <f>SUM(J18:J19)</f>
        <v>2121.92</v>
      </c>
      <c r="K20" s="18">
        <f>SUM(K18:K19)</f>
        <v>3781.24</v>
      </c>
      <c r="L20" s="66">
        <f t="shared" ref="L20" si="8">SUM(L17:L19)</f>
        <v>9355.3799999999992</v>
      </c>
      <c r="M20" s="39">
        <f>G20-L20</f>
        <v>60444.62</v>
      </c>
    </row>
    <row r="21" spans="1:13" x14ac:dyDescent="0.25">
      <c r="A21" s="30"/>
      <c r="B21" s="38"/>
      <c r="C21" s="33"/>
      <c r="D21" s="21"/>
      <c r="E21" s="28"/>
      <c r="F21" s="28"/>
      <c r="G21" s="18"/>
      <c r="H21" s="18"/>
      <c r="I21" s="18"/>
      <c r="J21" s="18"/>
      <c r="K21" s="18"/>
      <c r="L21" s="56"/>
      <c r="M21" s="39"/>
    </row>
    <row r="22" spans="1:13" ht="22.5" x14ac:dyDescent="0.25">
      <c r="A22" s="16">
        <f>A19+1</f>
        <v>10</v>
      </c>
      <c r="B22" s="44" t="s">
        <v>67</v>
      </c>
      <c r="C22" s="35" t="s">
        <v>117</v>
      </c>
      <c r="D22" s="21" t="s">
        <v>85</v>
      </c>
      <c r="E22" s="45" t="s">
        <v>68</v>
      </c>
      <c r="F22" s="28" t="s">
        <v>30</v>
      </c>
      <c r="G22" s="18">
        <v>18000</v>
      </c>
      <c r="H22" s="18">
        <v>516.6</v>
      </c>
      <c r="I22" s="18">
        <v>0</v>
      </c>
      <c r="J22" s="18">
        <v>547.20000000000005</v>
      </c>
      <c r="K22" s="18">
        <v>25</v>
      </c>
      <c r="L22" s="64">
        <f>H22+I22+J22+K22</f>
        <v>1088.8</v>
      </c>
      <c r="M22" s="39">
        <f t="shared" ref="M22:M23" si="9">G22-L22</f>
        <v>16911.2</v>
      </c>
    </row>
    <row r="23" spans="1:13" x14ac:dyDescent="0.25">
      <c r="A23" s="30"/>
      <c r="B23" s="40" t="s">
        <v>55</v>
      </c>
      <c r="C23" s="34"/>
      <c r="D23" s="21"/>
      <c r="E23" s="28">
        <f>COUNTA(E22:E22)</f>
        <v>1</v>
      </c>
      <c r="F23" s="28"/>
      <c r="G23" s="18">
        <f>SUM(G22:G22)</f>
        <v>18000</v>
      </c>
      <c r="H23" s="18">
        <f>SUM(H22)</f>
        <v>516.6</v>
      </c>
      <c r="I23" s="18">
        <f>SUM(I22)</f>
        <v>0</v>
      </c>
      <c r="J23" s="18">
        <f>SUM(J22)</f>
        <v>547.20000000000005</v>
      </c>
      <c r="K23" s="18">
        <f>SUM(K22)</f>
        <v>25</v>
      </c>
      <c r="L23" s="64">
        <f>SUM(L22)</f>
        <v>1088.8</v>
      </c>
      <c r="M23" s="39">
        <f t="shared" si="9"/>
        <v>16911.2</v>
      </c>
    </row>
    <row r="24" spans="1:13" x14ac:dyDescent="0.25">
      <c r="A24" s="30"/>
      <c r="B24" s="40"/>
      <c r="C24" s="34"/>
      <c r="D24" s="21"/>
      <c r="E24" s="28"/>
      <c r="F24" s="28"/>
      <c r="G24" s="18"/>
      <c r="H24" s="18"/>
      <c r="I24" s="18"/>
      <c r="J24" s="18"/>
      <c r="K24" s="18"/>
      <c r="L24" s="56"/>
      <c r="M24" s="39"/>
    </row>
    <row r="25" spans="1:13" ht="33.75" x14ac:dyDescent="0.25">
      <c r="A25" s="16">
        <f>A22+1</f>
        <v>11</v>
      </c>
      <c r="B25" s="38" t="s">
        <v>38</v>
      </c>
      <c r="C25" s="33" t="s">
        <v>117</v>
      </c>
      <c r="D25" s="21" t="s">
        <v>44</v>
      </c>
      <c r="E25" s="28" t="s">
        <v>1</v>
      </c>
      <c r="F25" s="23" t="s">
        <v>29</v>
      </c>
      <c r="G25" s="18">
        <v>29400</v>
      </c>
      <c r="H25" s="18">
        <v>843.78</v>
      </c>
      <c r="I25" s="18">
        <v>0</v>
      </c>
      <c r="J25" s="18">
        <v>893.76</v>
      </c>
      <c r="K25" s="18">
        <v>375</v>
      </c>
      <c r="L25" s="64">
        <f>H25+I25+K25+J25</f>
        <v>2112.54</v>
      </c>
      <c r="M25" s="39">
        <f t="shared" ref="M25:M45" si="10">G25-L25</f>
        <v>27287.46</v>
      </c>
    </row>
    <row r="26" spans="1:13" ht="33.75" x14ac:dyDescent="0.25">
      <c r="A26" s="16">
        <f t="shared" ref="A26:A44" si="11">A25+1</f>
        <v>12</v>
      </c>
      <c r="B26" s="19" t="s">
        <v>36</v>
      </c>
      <c r="C26" s="36" t="s">
        <v>116</v>
      </c>
      <c r="D26" s="21" t="s">
        <v>44</v>
      </c>
      <c r="E26" s="28" t="s">
        <v>45</v>
      </c>
      <c r="F26" s="23" t="s">
        <v>29</v>
      </c>
      <c r="G26" s="18">
        <v>11000</v>
      </c>
      <c r="H26" s="18">
        <v>315.7</v>
      </c>
      <c r="I26" s="18">
        <v>0</v>
      </c>
      <c r="J26" s="18">
        <v>334.4</v>
      </c>
      <c r="K26" s="18">
        <v>25</v>
      </c>
      <c r="L26" s="64">
        <f t="shared" ref="L26:L44" si="12">H26+I26+K26+J26</f>
        <v>675.1</v>
      </c>
      <c r="M26" s="39">
        <f t="shared" si="10"/>
        <v>10324.9</v>
      </c>
    </row>
    <row r="27" spans="1:13" ht="33.75" x14ac:dyDescent="0.25">
      <c r="A27" s="16">
        <f t="shared" si="11"/>
        <v>13</v>
      </c>
      <c r="B27" s="19" t="s">
        <v>4</v>
      </c>
      <c r="C27" s="36" t="s">
        <v>116</v>
      </c>
      <c r="D27" s="21" t="s">
        <v>44</v>
      </c>
      <c r="E27" s="28" t="s">
        <v>5</v>
      </c>
      <c r="F27" s="23" t="s">
        <v>33</v>
      </c>
      <c r="G27" s="18">
        <v>11000</v>
      </c>
      <c r="H27" s="18">
        <v>315.7</v>
      </c>
      <c r="I27" s="18">
        <v>0</v>
      </c>
      <c r="J27" s="18">
        <v>334.4</v>
      </c>
      <c r="K27" s="18">
        <v>25</v>
      </c>
      <c r="L27" s="64">
        <f t="shared" si="12"/>
        <v>675.1</v>
      </c>
      <c r="M27" s="39">
        <f t="shared" si="10"/>
        <v>10324.9</v>
      </c>
    </row>
    <row r="28" spans="1:13" ht="33.75" x14ac:dyDescent="0.25">
      <c r="A28" s="16">
        <f t="shared" si="11"/>
        <v>14</v>
      </c>
      <c r="B28" s="19" t="s">
        <v>39</v>
      </c>
      <c r="C28" s="36" t="s">
        <v>116</v>
      </c>
      <c r="D28" s="21" t="s">
        <v>44</v>
      </c>
      <c r="E28" s="28" t="s">
        <v>7</v>
      </c>
      <c r="F28" s="23" t="s">
        <v>32</v>
      </c>
      <c r="G28" s="18">
        <v>26250</v>
      </c>
      <c r="H28" s="18">
        <v>753.38</v>
      </c>
      <c r="I28" s="18">
        <v>0</v>
      </c>
      <c r="J28" s="18">
        <v>798</v>
      </c>
      <c r="K28" s="18">
        <v>1375.12</v>
      </c>
      <c r="L28" s="64">
        <f t="shared" si="12"/>
        <v>2926.5</v>
      </c>
      <c r="M28" s="39">
        <f t="shared" si="10"/>
        <v>23323.5</v>
      </c>
    </row>
    <row r="29" spans="1:13" ht="36" customHeight="1" x14ac:dyDescent="0.25">
      <c r="A29" s="16">
        <f t="shared" si="11"/>
        <v>15</v>
      </c>
      <c r="B29" s="19" t="s">
        <v>106</v>
      </c>
      <c r="C29" s="36" t="s">
        <v>117</v>
      </c>
      <c r="D29" s="21" t="s">
        <v>44</v>
      </c>
      <c r="E29" s="28" t="s">
        <v>107</v>
      </c>
      <c r="F29" s="23" t="s">
        <v>33</v>
      </c>
      <c r="G29" s="18">
        <v>20000</v>
      </c>
      <c r="H29" s="18">
        <v>574</v>
      </c>
      <c r="I29" s="18">
        <v>0</v>
      </c>
      <c r="J29" s="18">
        <v>608</v>
      </c>
      <c r="K29" s="18">
        <v>25</v>
      </c>
      <c r="L29" s="64">
        <f t="shared" si="12"/>
        <v>1207</v>
      </c>
      <c r="M29" s="39">
        <f t="shared" si="10"/>
        <v>18793</v>
      </c>
    </row>
    <row r="30" spans="1:13" ht="33.75" x14ac:dyDescent="0.25">
      <c r="A30" s="16">
        <f t="shared" si="11"/>
        <v>16</v>
      </c>
      <c r="B30" s="19" t="s">
        <v>40</v>
      </c>
      <c r="C30" s="36" t="s">
        <v>117</v>
      </c>
      <c r="D30" s="21" t="s">
        <v>44</v>
      </c>
      <c r="E30" s="28" t="s">
        <v>3</v>
      </c>
      <c r="F30" s="23" t="s">
        <v>33</v>
      </c>
      <c r="G30" s="18">
        <v>11000</v>
      </c>
      <c r="H30" s="18">
        <v>315.7</v>
      </c>
      <c r="I30" s="18">
        <v>0</v>
      </c>
      <c r="J30" s="18">
        <v>334.4</v>
      </c>
      <c r="K30" s="18">
        <v>375</v>
      </c>
      <c r="L30" s="64">
        <f t="shared" si="12"/>
        <v>1025.0999999999999</v>
      </c>
      <c r="M30" s="39">
        <f t="shared" si="10"/>
        <v>9974.9</v>
      </c>
    </row>
    <row r="31" spans="1:13" ht="33.75" x14ac:dyDescent="0.25">
      <c r="A31" s="16">
        <f t="shared" si="11"/>
        <v>17</v>
      </c>
      <c r="B31" s="19" t="s">
        <v>8</v>
      </c>
      <c r="C31" s="36" t="s">
        <v>116</v>
      </c>
      <c r="D31" s="21" t="s">
        <v>44</v>
      </c>
      <c r="E31" s="28" t="s">
        <v>6</v>
      </c>
      <c r="F31" s="23" t="s">
        <v>33</v>
      </c>
      <c r="G31" s="18">
        <v>18700</v>
      </c>
      <c r="H31" s="18">
        <v>536.69000000000005</v>
      </c>
      <c r="I31" s="18">
        <v>0</v>
      </c>
      <c r="J31" s="18">
        <v>568.48</v>
      </c>
      <c r="K31" s="18">
        <v>375</v>
      </c>
      <c r="L31" s="64">
        <f t="shared" si="12"/>
        <v>1480.17</v>
      </c>
      <c r="M31" s="39">
        <f t="shared" si="10"/>
        <v>17219.830000000002</v>
      </c>
    </row>
    <row r="32" spans="1:13" ht="33.75" x14ac:dyDescent="0.25">
      <c r="A32" s="16">
        <f t="shared" si="11"/>
        <v>18</v>
      </c>
      <c r="B32" s="19" t="s">
        <v>65</v>
      </c>
      <c r="C32" s="36" t="s">
        <v>117</v>
      </c>
      <c r="D32" s="21" t="s">
        <v>44</v>
      </c>
      <c r="E32" s="46" t="s">
        <v>3</v>
      </c>
      <c r="F32" s="23" t="s">
        <v>33</v>
      </c>
      <c r="G32" s="18">
        <v>15000</v>
      </c>
      <c r="H32" s="18">
        <v>430.5</v>
      </c>
      <c r="I32" s="18">
        <v>0</v>
      </c>
      <c r="J32" s="18">
        <v>456</v>
      </c>
      <c r="K32" s="18">
        <v>25</v>
      </c>
      <c r="L32" s="64">
        <f t="shared" si="12"/>
        <v>911.5</v>
      </c>
      <c r="M32" s="39">
        <f t="shared" si="10"/>
        <v>14088.5</v>
      </c>
    </row>
    <row r="33" spans="1:13" ht="33.75" x14ac:dyDescent="0.25">
      <c r="A33" s="16">
        <f t="shared" si="11"/>
        <v>19</v>
      </c>
      <c r="B33" s="19" t="s">
        <v>114</v>
      </c>
      <c r="C33" s="36" t="s">
        <v>117</v>
      </c>
      <c r="D33" s="21" t="s">
        <v>44</v>
      </c>
      <c r="E33" s="46" t="s">
        <v>3</v>
      </c>
      <c r="F33" s="23" t="s">
        <v>33</v>
      </c>
      <c r="G33" s="18">
        <v>15000</v>
      </c>
      <c r="H33" s="18">
        <v>430.5</v>
      </c>
      <c r="I33" s="18">
        <v>0</v>
      </c>
      <c r="J33" s="18">
        <v>456</v>
      </c>
      <c r="K33" s="18">
        <v>25</v>
      </c>
      <c r="L33" s="64">
        <f t="shared" si="12"/>
        <v>911.5</v>
      </c>
      <c r="M33" s="39">
        <f t="shared" si="10"/>
        <v>14088.5</v>
      </c>
    </row>
    <row r="34" spans="1:13" ht="33.75" x14ac:dyDescent="0.25">
      <c r="A34" s="16">
        <f t="shared" si="11"/>
        <v>20</v>
      </c>
      <c r="B34" s="19" t="s">
        <v>115</v>
      </c>
      <c r="C34" s="36" t="s">
        <v>117</v>
      </c>
      <c r="D34" s="21" t="s">
        <v>44</v>
      </c>
      <c r="E34" s="46" t="s">
        <v>3</v>
      </c>
      <c r="F34" s="23" t="s">
        <v>33</v>
      </c>
      <c r="G34" s="18">
        <v>15000</v>
      </c>
      <c r="H34" s="18">
        <v>430.5</v>
      </c>
      <c r="I34" s="18">
        <v>0</v>
      </c>
      <c r="J34" s="18">
        <v>456</v>
      </c>
      <c r="K34" s="18">
        <v>25</v>
      </c>
      <c r="L34" s="64">
        <f t="shared" si="12"/>
        <v>911.5</v>
      </c>
      <c r="M34" s="39">
        <f t="shared" si="10"/>
        <v>14088.5</v>
      </c>
    </row>
    <row r="35" spans="1:13" ht="33.75" x14ac:dyDescent="0.25">
      <c r="A35" s="16">
        <f t="shared" si="11"/>
        <v>21</v>
      </c>
      <c r="B35" s="19" t="s">
        <v>87</v>
      </c>
      <c r="C35" s="36" t="s">
        <v>116</v>
      </c>
      <c r="D35" s="21" t="s">
        <v>44</v>
      </c>
      <c r="E35" s="17" t="s">
        <v>108</v>
      </c>
      <c r="F35" s="23" t="s">
        <v>30</v>
      </c>
      <c r="G35" s="18">
        <v>25000</v>
      </c>
      <c r="H35" s="18">
        <v>717.5</v>
      </c>
      <c r="I35" s="18">
        <v>0</v>
      </c>
      <c r="J35" s="18">
        <v>760</v>
      </c>
      <c r="K35" s="18">
        <v>25</v>
      </c>
      <c r="L35" s="64">
        <f t="shared" si="12"/>
        <v>1502.5</v>
      </c>
      <c r="M35" s="39">
        <f t="shared" si="10"/>
        <v>23497.5</v>
      </c>
    </row>
    <row r="36" spans="1:13" ht="33.75" x14ac:dyDescent="0.25">
      <c r="A36" s="16">
        <f t="shared" si="11"/>
        <v>22</v>
      </c>
      <c r="B36" s="19" t="s">
        <v>71</v>
      </c>
      <c r="C36" s="36" t="s">
        <v>117</v>
      </c>
      <c r="D36" s="21" t="s">
        <v>44</v>
      </c>
      <c r="E36" s="17" t="s">
        <v>72</v>
      </c>
      <c r="F36" s="23" t="s">
        <v>30</v>
      </c>
      <c r="G36" s="18">
        <v>20000</v>
      </c>
      <c r="H36" s="18">
        <v>574</v>
      </c>
      <c r="I36" s="18">
        <v>0</v>
      </c>
      <c r="J36" s="18">
        <v>608</v>
      </c>
      <c r="K36" s="18">
        <v>25</v>
      </c>
      <c r="L36" s="64">
        <f t="shared" si="12"/>
        <v>1207</v>
      </c>
      <c r="M36" s="39">
        <f t="shared" si="10"/>
        <v>18793</v>
      </c>
    </row>
    <row r="37" spans="1:13" ht="33.75" x14ac:dyDescent="0.25">
      <c r="A37" s="16">
        <f t="shared" si="11"/>
        <v>23</v>
      </c>
      <c r="B37" s="19" t="s">
        <v>73</v>
      </c>
      <c r="C37" s="36" t="s">
        <v>116</v>
      </c>
      <c r="D37" s="21" t="s">
        <v>44</v>
      </c>
      <c r="E37" s="17" t="s">
        <v>74</v>
      </c>
      <c r="F37" s="23" t="s">
        <v>30</v>
      </c>
      <c r="G37" s="18">
        <v>20000</v>
      </c>
      <c r="H37" s="18">
        <v>574</v>
      </c>
      <c r="I37" s="18">
        <v>0</v>
      </c>
      <c r="J37" s="18">
        <v>608</v>
      </c>
      <c r="K37" s="18">
        <v>25</v>
      </c>
      <c r="L37" s="64">
        <f t="shared" si="12"/>
        <v>1207</v>
      </c>
      <c r="M37" s="39">
        <f t="shared" si="10"/>
        <v>18793</v>
      </c>
    </row>
    <row r="38" spans="1:13" ht="33.75" x14ac:dyDescent="0.25">
      <c r="A38" s="16">
        <f t="shared" si="11"/>
        <v>24</v>
      </c>
      <c r="B38" s="19" t="s">
        <v>77</v>
      </c>
      <c r="C38" s="36" t="s">
        <v>116</v>
      </c>
      <c r="D38" s="21" t="s">
        <v>44</v>
      </c>
      <c r="E38" s="17" t="s">
        <v>78</v>
      </c>
      <c r="F38" s="23" t="s">
        <v>30</v>
      </c>
      <c r="G38" s="18">
        <v>25000</v>
      </c>
      <c r="H38" s="18">
        <v>717.5</v>
      </c>
      <c r="I38" s="18">
        <v>0</v>
      </c>
      <c r="J38" s="18">
        <v>760</v>
      </c>
      <c r="K38" s="18">
        <v>1375.12</v>
      </c>
      <c r="L38" s="64">
        <f t="shared" si="12"/>
        <v>2852.62</v>
      </c>
      <c r="M38" s="39">
        <f t="shared" si="10"/>
        <v>22147.38</v>
      </c>
    </row>
    <row r="39" spans="1:13" ht="33.75" x14ac:dyDescent="0.25">
      <c r="A39" s="16">
        <f t="shared" si="11"/>
        <v>25</v>
      </c>
      <c r="B39" s="19" t="s">
        <v>79</v>
      </c>
      <c r="C39" s="36" t="s">
        <v>116</v>
      </c>
      <c r="D39" s="21" t="s">
        <v>44</v>
      </c>
      <c r="E39" s="17" t="s">
        <v>80</v>
      </c>
      <c r="F39" s="23" t="s">
        <v>30</v>
      </c>
      <c r="G39" s="18">
        <v>35000</v>
      </c>
      <c r="H39" s="18">
        <v>1004.5</v>
      </c>
      <c r="I39" s="18">
        <v>0</v>
      </c>
      <c r="J39" s="18">
        <v>1064</v>
      </c>
      <c r="K39" s="18">
        <v>25</v>
      </c>
      <c r="L39" s="64">
        <f t="shared" si="12"/>
        <v>2093.5</v>
      </c>
      <c r="M39" s="39">
        <f t="shared" si="10"/>
        <v>32906.5</v>
      </c>
    </row>
    <row r="40" spans="1:13" ht="33.75" x14ac:dyDescent="0.25">
      <c r="A40" s="16">
        <f t="shared" si="11"/>
        <v>26</v>
      </c>
      <c r="B40" s="19" t="s">
        <v>81</v>
      </c>
      <c r="C40" s="36" t="s">
        <v>116</v>
      </c>
      <c r="D40" s="21" t="s">
        <v>44</v>
      </c>
      <c r="E40" s="17" t="s">
        <v>6</v>
      </c>
      <c r="F40" s="23" t="s">
        <v>33</v>
      </c>
      <c r="G40" s="18">
        <v>18000</v>
      </c>
      <c r="H40" s="18">
        <v>516.6</v>
      </c>
      <c r="I40" s="18">
        <v>0</v>
      </c>
      <c r="J40" s="18">
        <v>547.20000000000005</v>
      </c>
      <c r="K40" s="18">
        <v>25</v>
      </c>
      <c r="L40" s="64">
        <f t="shared" si="12"/>
        <v>1088.8</v>
      </c>
      <c r="M40" s="39">
        <f t="shared" si="10"/>
        <v>16911.2</v>
      </c>
    </row>
    <row r="41" spans="1:13" ht="33.75" x14ac:dyDescent="0.25">
      <c r="A41" s="16">
        <f t="shared" si="11"/>
        <v>27</v>
      </c>
      <c r="B41" s="19" t="s">
        <v>95</v>
      </c>
      <c r="C41" s="36" t="s">
        <v>117</v>
      </c>
      <c r="D41" s="21" t="s">
        <v>44</v>
      </c>
      <c r="E41" s="17" t="s">
        <v>72</v>
      </c>
      <c r="F41" s="23" t="s">
        <v>33</v>
      </c>
      <c r="G41" s="18">
        <v>25000</v>
      </c>
      <c r="H41" s="18">
        <v>717.5</v>
      </c>
      <c r="I41" s="18">
        <v>0</v>
      </c>
      <c r="J41" s="18">
        <v>760</v>
      </c>
      <c r="K41" s="18">
        <v>25</v>
      </c>
      <c r="L41" s="64">
        <f t="shared" si="12"/>
        <v>1502.5</v>
      </c>
      <c r="M41" s="39">
        <f t="shared" si="10"/>
        <v>23497.5</v>
      </c>
    </row>
    <row r="42" spans="1:13" ht="33.75" x14ac:dyDescent="0.25">
      <c r="A42" s="16">
        <f t="shared" si="11"/>
        <v>28</v>
      </c>
      <c r="B42" s="38" t="s">
        <v>130</v>
      </c>
      <c r="C42" s="33" t="s">
        <v>116</v>
      </c>
      <c r="D42" s="21" t="s">
        <v>44</v>
      </c>
      <c r="E42" s="28" t="s">
        <v>131</v>
      </c>
      <c r="F42" s="23" t="s">
        <v>30</v>
      </c>
      <c r="G42" s="18">
        <v>27000</v>
      </c>
      <c r="H42" s="18">
        <v>774.9</v>
      </c>
      <c r="I42" s="18">
        <v>0</v>
      </c>
      <c r="J42" s="18">
        <v>820.8</v>
      </c>
      <c r="K42" s="18">
        <v>25</v>
      </c>
      <c r="L42" s="64">
        <f t="shared" si="12"/>
        <v>1620.7</v>
      </c>
      <c r="M42" s="39">
        <f t="shared" si="10"/>
        <v>25379.3</v>
      </c>
    </row>
    <row r="43" spans="1:13" ht="33.75" x14ac:dyDescent="0.25">
      <c r="A43" s="16">
        <f t="shared" si="11"/>
        <v>29</v>
      </c>
      <c r="B43" s="19" t="s">
        <v>96</v>
      </c>
      <c r="C43" s="36" t="s">
        <v>116</v>
      </c>
      <c r="D43" s="21" t="s">
        <v>44</v>
      </c>
      <c r="E43" s="17" t="s">
        <v>97</v>
      </c>
      <c r="F43" s="23" t="s">
        <v>33</v>
      </c>
      <c r="G43" s="18">
        <v>15000</v>
      </c>
      <c r="H43" s="18">
        <v>430.5</v>
      </c>
      <c r="I43" s="18">
        <v>0</v>
      </c>
      <c r="J43" s="18">
        <v>456</v>
      </c>
      <c r="K43" s="18">
        <v>25</v>
      </c>
      <c r="L43" s="64">
        <f t="shared" si="12"/>
        <v>911.5</v>
      </c>
      <c r="M43" s="39">
        <f t="shared" ref="M43" si="13">G43-L43</f>
        <v>14088.5</v>
      </c>
    </row>
    <row r="44" spans="1:13" ht="33.75" x14ac:dyDescent="0.25">
      <c r="A44" s="16">
        <f t="shared" si="11"/>
        <v>30</v>
      </c>
      <c r="B44" s="19" t="s">
        <v>133</v>
      </c>
      <c r="C44" s="36" t="s">
        <v>116</v>
      </c>
      <c r="D44" s="21" t="s">
        <v>44</v>
      </c>
      <c r="E44" s="17" t="s">
        <v>6</v>
      </c>
      <c r="F44" s="23" t="s">
        <v>33</v>
      </c>
      <c r="G44" s="18">
        <v>18000</v>
      </c>
      <c r="H44" s="18">
        <v>516.6</v>
      </c>
      <c r="I44" s="18">
        <v>0</v>
      </c>
      <c r="J44" s="18">
        <v>547.20000000000005</v>
      </c>
      <c r="K44" s="18">
        <v>25</v>
      </c>
      <c r="L44" s="64">
        <f t="shared" si="12"/>
        <v>1088.8</v>
      </c>
      <c r="M44" s="39">
        <f t="shared" si="10"/>
        <v>16911.2</v>
      </c>
    </row>
    <row r="45" spans="1:13" x14ac:dyDescent="0.25">
      <c r="A45" s="30"/>
      <c r="B45" s="40" t="s">
        <v>55</v>
      </c>
      <c r="C45" s="34"/>
      <c r="D45" s="20"/>
      <c r="E45" s="41">
        <f>COUNTA(E25:E44)</f>
        <v>20</v>
      </c>
      <c r="F45" s="43"/>
      <c r="G45" s="18">
        <f>SUM(G25:G44)</f>
        <v>400350</v>
      </c>
      <c r="H45" s="18">
        <f>SUM(H25:H44)</f>
        <v>11490.05</v>
      </c>
      <c r="I45" s="18">
        <f>SUM(I25:I44)</f>
        <v>0</v>
      </c>
      <c r="J45" s="18">
        <f>SUM(J25:J44)</f>
        <v>12170.64</v>
      </c>
      <c r="K45" s="18">
        <f>SUM(K25:K44)</f>
        <v>4250.24</v>
      </c>
      <c r="L45" s="64">
        <f>SUM(L24:L44)</f>
        <v>27910.93</v>
      </c>
      <c r="M45" s="39">
        <f t="shared" si="10"/>
        <v>372439.07</v>
      </c>
    </row>
    <row r="46" spans="1:13" x14ac:dyDescent="0.25">
      <c r="A46" s="30"/>
      <c r="B46" s="40"/>
      <c r="C46" s="34"/>
      <c r="D46" s="20"/>
      <c r="E46" s="43"/>
      <c r="F46" s="43"/>
      <c r="G46" s="18"/>
      <c r="H46" s="18"/>
      <c r="I46" s="18"/>
      <c r="J46" s="18"/>
      <c r="K46" s="18"/>
      <c r="L46" s="56"/>
      <c r="M46" s="39"/>
    </row>
    <row r="47" spans="1:13" ht="22.5" x14ac:dyDescent="0.25">
      <c r="A47" s="16">
        <f>A44+1</f>
        <v>31</v>
      </c>
      <c r="B47" s="38" t="s">
        <v>9</v>
      </c>
      <c r="C47" s="33" t="s">
        <v>117</v>
      </c>
      <c r="D47" s="20" t="s">
        <v>59</v>
      </c>
      <c r="E47" s="28" t="s">
        <v>47</v>
      </c>
      <c r="F47" s="23" t="s">
        <v>29</v>
      </c>
      <c r="G47" s="18">
        <v>45000</v>
      </c>
      <c r="H47" s="18">
        <v>1291.5</v>
      </c>
      <c r="I47" s="18">
        <v>1148.33</v>
      </c>
      <c r="J47" s="18">
        <v>1368</v>
      </c>
      <c r="K47" s="18">
        <v>375</v>
      </c>
      <c r="L47" s="64">
        <f>H47+I47+J47+K47</f>
        <v>4182.83</v>
      </c>
      <c r="M47" s="39">
        <f t="shared" ref="M47:M54" si="14">G47-L47</f>
        <v>40817.17</v>
      </c>
    </row>
    <row r="48" spans="1:13" ht="18" customHeight="1" x14ac:dyDescent="0.25">
      <c r="A48" s="30"/>
      <c r="B48" s="40" t="s">
        <v>55</v>
      </c>
      <c r="C48" s="34"/>
      <c r="D48" s="40"/>
      <c r="E48" s="41">
        <f>COUNTA(E47:E47)</f>
        <v>1</v>
      </c>
      <c r="F48" s="47"/>
      <c r="G48" s="18">
        <f>SUM(G47)</f>
        <v>45000</v>
      </c>
      <c r="H48" s="18">
        <v>1291.5</v>
      </c>
      <c r="I48" s="18">
        <v>1148.33</v>
      </c>
      <c r="J48" s="18">
        <v>1368</v>
      </c>
      <c r="K48" s="18">
        <v>375</v>
      </c>
      <c r="L48" s="64">
        <f>SUM(L47)</f>
        <v>4182.83</v>
      </c>
      <c r="M48" s="39">
        <f t="shared" si="14"/>
        <v>40817.17</v>
      </c>
    </row>
    <row r="49" spans="1:13" x14ac:dyDescent="0.25">
      <c r="A49" s="30"/>
      <c r="B49" s="40"/>
      <c r="C49" s="34"/>
      <c r="D49" s="40"/>
      <c r="E49" s="41"/>
      <c r="F49" s="23"/>
      <c r="G49" s="18"/>
      <c r="H49" s="18"/>
      <c r="I49" s="18"/>
      <c r="J49" s="18"/>
      <c r="K49" s="18"/>
      <c r="L49" s="56"/>
      <c r="M49" s="39"/>
    </row>
    <row r="50" spans="1:13" ht="33.75" x14ac:dyDescent="0.25">
      <c r="A50" s="16">
        <f>A47+1</f>
        <v>32</v>
      </c>
      <c r="B50" s="38" t="s">
        <v>10</v>
      </c>
      <c r="C50" s="33" t="s">
        <v>117</v>
      </c>
      <c r="D50" s="21" t="s">
        <v>60</v>
      </c>
      <c r="E50" s="28" t="s">
        <v>24</v>
      </c>
      <c r="F50" s="23" t="s">
        <v>29</v>
      </c>
      <c r="G50" s="18">
        <v>45000</v>
      </c>
      <c r="H50" s="18">
        <v>1291.5</v>
      </c>
      <c r="I50" s="18">
        <v>945.81</v>
      </c>
      <c r="J50" s="18">
        <v>1368</v>
      </c>
      <c r="K50" s="18">
        <v>1725.12</v>
      </c>
      <c r="L50" s="64">
        <f>H50+I50+J50+K50</f>
        <v>5330.43</v>
      </c>
      <c r="M50" s="39">
        <f t="shared" si="14"/>
        <v>39669.57</v>
      </c>
    </row>
    <row r="51" spans="1:13" x14ac:dyDescent="0.25">
      <c r="A51" s="30"/>
      <c r="B51" s="40" t="s">
        <v>55</v>
      </c>
      <c r="C51" s="34"/>
      <c r="D51" s="20"/>
      <c r="E51" s="22">
        <f>COUNTA(E50:E50)</f>
        <v>1</v>
      </c>
      <c r="F51" s="20"/>
      <c r="G51" s="8">
        <f>SUM(G50)</f>
        <v>45000</v>
      </c>
      <c r="H51" s="18">
        <v>1291.5</v>
      </c>
      <c r="I51" s="18">
        <v>945.81</v>
      </c>
      <c r="J51" s="18">
        <v>1368</v>
      </c>
      <c r="K51" s="18">
        <v>1725.12</v>
      </c>
      <c r="L51" s="64">
        <f>SUM(L50)</f>
        <v>5330.43</v>
      </c>
      <c r="M51" s="39">
        <f t="shared" si="14"/>
        <v>39669.57</v>
      </c>
    </row>
    <row r="52" spans="1:13" x14ac:dyDescent="0.25">
      <c r="A52" s="30"/>
      <c r="B52" s="40"/>
      <c r="C52" s="34"/>
      <c r="D52" s="21"/>
      <c r="E52" s="28"/>
      <c r="F52" s="28"/>
      <c r="G52" s="18"/>
      <c r="H52" s="18"/>
      <c r="I52" s="18"/>
      <c r="J52" s="18"/>
      <c r="K52" s="18"/>
      <c r="L52" s="56"/>
      <c r="M52" s="39"/>
    </row>
    <row r="53" spans="1:13" x14ac:dyDescent="0.25">
      <c r="A53" s="16">
        <f>A50+1</f>
        <v>33</v>
      </c>
      <c r="B53" s="48" t="s">
        <v>2</v>
      </c>
      <c r="C53" s="37" t="s">
        <v>117</v>
      </c>
      <c r="D53" s="21" t="s">
        <v>61</v>
      </c>
      <c r="E53" s="28" t="s">
        <v>22</v>
      </c>
      <c r="F53" s="23" t="s">
        <v>30</v>
      </c>
      <c r="G53" s="18">
        <v>29150</v>
      </c>
      <c r="H53" s="18">
        <v>836.61</v>
      </c>
      <c r="I53" s="18">
        <v>0</v>
      </c>
      <c r="J53" s="18">
        <v>886.16</v>
      </c>
      <c r="K53" s="18">
        <v>1056</v>
      </c>
      <c r="L53" s="64">
        <f>H53+I53+J53+K53</f>
        <v>2778.77</v>
      </c>
      <c r="M53" s="39">
        <f t="shared" si="14"/>
        <v>26371.23</v>
      </c>
    </row>
    <row r="54" spans="1:13" x14ac:dyDescent="0.25">
      <c r="A54" s="30"/>
      <c r="B54" s="40" t="s">
        <v>55</v>
      </c>
      <c r="C54" s="34"/>
      <c r="D54" s="21"/>
      <c r="E54" s="22">
        <f>COUNTA(E53:E53)</f>
        <v>1</v>
      </c>
      <c r="F54" s="28"/>
      <c r="G54" s="18">
        <f>SUM(G53)</f>
        <v>29150</v>
      </c>
      <c r="H54" s="18">
        <v>836.61</v>
      </c>
      <c r="I54" s="18">
        <v>0</v>
      </c>
      <c r="J54" s="18">
        <v>886.16</v>
      </c>
      <c r="K54" s="18">
        <v>1056</v>
      </c>
      <c r="L54" s="64">
        <f>SUM(L53)</f>
        <v>2778.77</v>
      </c>
      <c r="M54" s="39">
        <f t="shared" si="14"/>
        <v>26371.23</v>
      </c>
    </row>
    <row r="55" spans="1:13" x14ac:dyDescent="0.25">
      <c r="A55" s="30"/>
      <c r="B55" s="40"/>
      <c r="C55" s="34"/>
      <c r="D55" s="21"/>
      <c r="E55" s="28"/>
      <c r="F55" s="28"/>
      <c r="G55" s="18"/>
      <c r="H55" s="18"/>
      <c r="I55" s="18"/>
      <c r="J55" s="18"/>
      <c r="K55" s="18"/>
      <c r="L55" s="56"/>
      <c r="M55" s="39"/>
    </row>
    <row r="56" spans="1:13" ht="22.5" x14ac:dyDescent="0.25">
      <c r="A56" s="16">
        <f>A53+1</f>
        <v>34</v>
      </c>
      <c r="B56" s="38" t="s">
        <v>13</v>
      </c>
      <c r="C56" s="33" t="s">
        <v>117</v>
      </c>
      <c r="D56" s="21" t="s">
        <v>118</v>
      </c>
      <c r="E56" s="28" t="s">
        <v>49</v>
      </c>
      <c r="F56" s="28" t="s">
        <v>30</v>
      </c>
      <c r="G56" s="18">
        <v>21500</v>
      </c>
      <c r="H56" s="18">
        <v>617.04999999999995</v>
      </c>
      <c r="I56" s="18">
        <v>0</v>
      </c>
      <c r="J56" s="18">
        <v>653.6</v>
      </c>
      <c r="K56" s="18">
        <v>25</v>
      </c>
      <c r="L56" s="64">
        <f>H56+I56+J56+K56</f>
        <v>1295.6500000000001</v>
      </c>
      <c r="M56" s="39">
        <f t="shared" ref="M56:M62" si="15">G56-L56</f>
        <v>20204.349999999999</v>
      </c>
    </row>
    <row r="57" spans="1:13" ht="33.75" x14ac:dyDescent="0.25">
      <c r="A57" s="16">
        <f t="shared" ref="A57:A58" si="16">A56+1</f>
        <v>35</v>
      </c>
      <c r="B57" s="38" t="s">
        <v>91</v>
      </c>
      <c r="C57" s="33" t="s">
        <v>117</v>
      </c>
      <c r="D57" s="21" t="s">
        <v>44</v>
      </c>
      <c r="E57" s="28" t="s">
        <v>92</v>
      </c>
      <c r="F57" s="23" t="s">
        <v>30</v>
      </c>
      <c r="G57" s="18">
        <v>20000</v>
      </c>
      <c r="H57" s="18">
        <v>574</v>
      </c>
      <c r="I57" s="18">
        <v>0</v>
      </c>
      <c r="J57" s="18">
        <v>608</v>
      </c>
      <c r="K57" s="18">
        <v>25</v>
      </c>
      <c r="L57" s="64">
        <f t="shared" ref="L57:L58" si="17">H57+I57+J57+K57</f>
        <v>1207</v>
      </c>
      <c r="M57" s="39">
        <f t="shared" si="15"/>
        <v>18793</v>
      </c>
    </row>
    <row r="58" spans="1:13" ht="22.5" x14ac:dyDescent="0.25">
      <c r="A58" s="16">
        <f t="shared" si="16"/>
        <v>36</v>
      </c>
      <c r="B58" s="19" t="s">
        <v>94</v>
      </c>
      <c r="C58" s="36" t="s">
        <v>117</v>
      </c>
      <c r="D58" s="21" t="s">
        <v>118</v>
      </c>
      <c r="E58" s="28" t="s">
        <v>93</v>
      </c>
      <c r="F58" s="23" t="s">
        <v>32</v>
      </c>
      <c r="G58" s="18">
        <v>20000</v>
      </c>
      <c r="H58" s="18">
        <v>574</v>
      </c>
      <c r="I58" s="18">
        <v>0</v>
      </c>
      <c r="J58" s="18">
        <v>608</v>
      </c>
      <c r="K58" s="18">
        <v>25</v>
      </c>
      <c r="L58" s="64">
        <f t="shared" si="17"/>
        <v>1207</v>
      </c>
      <c r="M58" s="39">
        <f t="shared" si="15"/>
        <v>18793</v>
      </c>
    </row>
    <row r="59" spans="1:13" x14ac:dyDescent="0.25">
      <c r="A59" s="30"/>
      <c r="B59" s="40" t="s">
        <v>42</v>
      </c>
      <c r="C59" s="34"/>
      <c r="D59" s="21"/>
      <c r="E59" s="28">
        <f>COUNTA(E56:E58)</f>
        <v>3</v>
      </c>
      <c r="F59" s="28"/>
      <c r="G59" s="18">
        <f t="shared" ref="G59:L59" si="18">SUM(G56:G58)</f>
        <v>61500</v>
      </c>
      <c r="H59" s="18">
        <f t="shared" si="18"/>
        <v>1765.05</v>
      </c>
      <c r="I59" s="18">
        <f t="shared" si="18"/>
        <v>0</v>
      </c>
      <c r="J59" s="18">
        <f t="shared" si="18"/>
        <v>1869.6</v>
      </c>
      <c r="K59" s="18">
        <f t="shared" si="18"/>
        <v>75</v>
      </c>
      <c r="L59" s="64">
        <f t="shared" si="18"/>
        <v>3709.65</v>
      </c>
      <c r="M59" s="39">
        <f t="shared" si="15"/>
        <v>57790.35</v>
      </c>
    </row>
    <row r="60" spans="1:13" x14ac:dyDescent="0.25">
      <c r="A60" s="30"/>
      <c r="B60" s="38"/>
      <c r="C60" s="33"/>
      <c r="D60" s="21"/>
      <c r="E60" s="28"/>
      <c r="F60" s="28"/>
      <c r="G60" s="29"/>
      <c r="H60" s="29"/>
      <c r="I60" s="29"/>
      <c r="J60" s="29"/>
      <c r="K60" s="29"/>
      <c r="L60" s="56"/>
      <c r="M60" s="39"/>
    </row>
    <row r="61" spans="1:13" ht="33.75" x14ac:dyDescent="0.25">
      <c r="A61" s="16">
        <f>A58+1</f>
        <v>37</v>
      </c>
      <c r="B61" s="38" t="s">
        <v>14</v>
      </c>
      <c r="C61" s="33" t="s">
        <v>117</v>
      </c>
      <c r="D61" s="21" t="s">
        <v>119</v>
      </c>
      <c r="E61" s="28" t="s">
        <v>15</v>
      </c>
      <c r="F61" s="28" t="s">
        <v>29</v>
      </c>
      <c r="G61" s="18">
        <v>21433.65</v>
      </c>
      <c r="H61" s="18">
        <v>615.15</v>
      </c>
      <c r="I61" s="18">
        <v>0</v>
      </c>
      <c r="J61" s="18">
        <v>651.58000000000004</v>
      </c>
      <c r="K61" s="18">
        <v>25</v>
      </c>
      <c r="L61" s="64">
        <f>H61+I61+J61+K61</f>
        <v>1291.73</v>
      </c>
      <c r="M61" s="39">
        <f t="shared" si="15"/>
        <v>20141.919999999998</v>
      </c>
    </row>
    <row r="62" spans="1:13" x14ac:dyDescent="0.25">
      <c r="A62" s="30"/>
      <c r="B62" s="40" t="s">
        <v>55</v>
      </c>
      <c r="C62" s="34"/>
      <c r="D62" s="21"/>
      <c r="E62" s="28">
        <f>COUNTA(E61:E61)</f>
        <v>1</v>
      </c>
      <c r="F62" s="28"/>
      <c r="G62" s="18">
        <f t="shared" ref="G62:L62" si="19">SUM(G61:G61)</f>
        <v>21433.65</v>
      </c>
      <c r="H62" s="18">
        <f t="shared" si="19"/>
        <v>615.15</v>
      </c>
      <c r="I62" s="18">
        <f t="shared" si="19"/>
        <v>0</v>
      </c>
      <c r="J62" s="18">
        <f t="shared" si="19"/>
        <v>651.58000000000004</v>
      </c>
      <c r="K62" s="18">
        <f t="shared" si="19"/>
        <v>25</v>
      </c>
      <c r="L62" s="64">
        <f t="shared" si="19"/>
        <v>1291.73</v>
      </c>
      <c r="M62" s="39">
        <f t="shared" si="15"/>
        <v>20141.919999999998</v>
      </c>
    </row>
    <row r="63" spans="1:13" x14ac:dyDescent="0.25">
      <c r="A63" s="30"/>
      <c r="B63" s="38"/>
      <c r="C63" s="33"/>
      <c r="D63" s="21"/>
      <c r="E63" s="28"/>
      <c r="F63" s="28"/>
      <c r="G63" s="18"/>
      <c r="H63" s="18"/>
      <c r="I63" s="18"/>
      <c r="J63" s="18"/>
      <c r="K63" s="18"/>
      <c r="L63" s="56"/>
      <c r="M63" s="39"/>
    </row>
    <row r="64" spans="1:13" ht="36.75" customHeight="1" x14ac:dyDescent="0.25">
      <c r="A64" s="16">
        <f>A61+1</f>
        <v>38</v>
      </c>
      <c r="B64" s="38" t="s">
        <v>16</v>
      </c>
      <c r="C64" s="33" t="s">
        <v>117</v>
      </c>
      <c r="D64" s="21" t="s">
        <v>57</v>
      </c>
      <c r="E64" s="28" t="s">
        <v>53</v>
      </c>
      <c r="F64" s="28" t="s">
        <v>30</v>
      </c>
      <c r="G64" s="18">
        <v>26250</v>
      </c>
      <c r="H64" s="18">
        <v>753.38</v>
      </c>
      <c r="I64" s="18">
        <v>0</v>
      </c>
      <c r="J64" s="18">
        <v>798</v>
      </c>
      <c r="K64" s="18">
        <v>9924.4</v>
      </c>
      <c r="L64" s="64">
        <f t="shared" ref="L64:L74" si="20">H64+I64+J64+K64</f>
        <v>11475.78</v>
      </c>
      <c r="M64" s="39">
        <f t="shared" ref="M64:M75" si="21">G64-L64</f>
        <v>14774.22</v>
      </c>
    </row>
    <row r="65" spans="1:13" ht="35.25" customHeight="1" x14ac:dyDescent="0.25">
      <c r="A65" s="16">
        <f t="shared" ref="A65:A74" si="22">A64+1</f>
        <v>39</v>
      </c>
      <c r="B65" s="19" t="s">
        <v>75</v>
      </c>
      <c r="C65" s="36" t="s">
        <v>117</v>
      </c>
      <c r="D65" s="21" t="s">
        <v>44</v>
      </c>
      <c r="E65" s="17" t="s">
        <v>76</v>
      </c>
      <c r="F65" s="23" t="s">
        <v>30</v>
      </c>
      <c r="G65" s="18">
        <v>27000</v>
      </c>
      <c r="H65" s="18">
        <v>774.9</v>
      </c>
      <c r="I65" s="18">
        <v>0</v>
      </c>
      <c r="J65" s="18">
        <v>820.8</v>
      </c>
      <c r="K65" s="18">
        <v>25</v>
      </c>
      <c r="L65" s="64">
        <f t="shared" si="20"/>
        <v>1620.7</v>
      </c>
      <c r="M65" s="39">
        <f t="shared" si="21"/>
        <v>25379.3</v>
      </c>
    </row>
    <row r="66" spans="1:13" ht="35.25" customHeight="1" x14ac:dyDescent="0.25">
      <c r="A66" s="16">
        <f t="shared" si="22"/>
        <v>40</v>
      </c>
      <c r="B66" s="19" t="s">
        <v>82</v>
      </c>
      <c r="C66" s="36" t="s">
        <v>117</v>
      </c>
      <c r="D66" s="21" t="s">
        <v>57</v>
      </c>
      <c r="E66" s="17" t="s">
        <v>83</v>
      </c>
      <c r="F66" s="28" t="s">
        <v>30</v>
      </c>
      <c r="G66" s="18">
        <v>10000</v>
      </c>
      <c r="H66" s="18">
        <v>287</v>
      </c>
      <c r="I66" s="18">
        <v>0</v>
      </c>
      <c r="J66" s="18">
        <v>304</v>
      </c>
      <c r="K66" s="18">
        <v>25</v>
      </c>
      <c r="L66" s="64">
        <f t="shared" si="20"/>
        <v>616</v>
      </c>
      <c r="M66" s="39">
        <f t="shared" si="21"/>
        <v>9384</v>
      </c>
    </row>
    <row r="67" spans="1:13" ht="33.75" customHeight="1" x14ac:dyDescent="0.25">
      <c r="A67" s="16">
        <f t="shared" si="22"/>
        <v>41</v>
      </c>
      <c r="B67" s="19" t="s">
        <v>84</v>
      </c>
      <c r="C67" s="36" t="s">
        <v>117</v>
      </c>
      <c r="D67" s="21" t="s">
        <v>57</v>
      </c>
      <c r="E67" s="17" t="s">
        <v>83</v>
      </c>
      <c r="F67" s="28" t="s">
        <v>30</v>
      </c>
      <c r="G67" s="18">
        <v>10000</v>
      </c>
      <c r="H67" s="18">
        <v>287</v>
      </c>
      <c r="I67" s="18">
        <v>0</v>
      </c>
      <c r="J67" s="18">
        <v>304</v>
      </c>
      <c r="K67" s="18">
        <v>25</v>
      </c>
      <c r="L67" s="64">
        <f t="shared" si="20"/>
        <v>616</v>
      </c>
      <c r="M67" s="39">
        <f t="shared" si="21"/>
        <v>9384</v>
      </c>
    </row>
    <row r="68" spans="1:13" ht="38.25" customHeight="1" x14ac:dyDescent="0.25">
      <c r="A68" s="16">
        <f t="shared" si="22"/>
        <v>42</v>
      </c>
      <c r="B68" s="19" t="s">
        <v>98</v>
      </c>
      <c r="C68" s="36" t="s">
        <v>116</v>
      </c>
      <c r="D68" s="21" t="s">
        <v>57</v>
      </c>
      <c r="E68" s="17" t="s">
        <v>99</v>
      </c>
      <c r="F68" s="28" t="s">
        <v>30</v>
      </c>
      <c r="G68" s="18">
        <v>20000</v>
      </c>
      <c r="H68" s="18">
        <v>574</v>
      </c>
      <c r="I68" s="18">
        <v>0</v>
      </c>
      <c r="J68" s="18">
        <v>608</v>
      </c>
      <c r="K68" s="18">
        <v>25</v>
      </c>
      <c r="L68" s="64">
        <f t="shared" si="20"/>
        <v>1207</v>
      </c>
      <c r="M68" s="39">
        <f t="shared" si="21"/>
        <v>18793</v>
      </c>
    </row>
    <row r="69" spans="1:13" ht="33.75" x14ac:dyDescent="0.25">
      <c r="A69" s="16">
        <f t="shared" si="22"/>
        <v>43</v>
      </c>
      <c r="B69" s="19" t="s">
        <v>100</v>
      </c>
      <c r="C69" s="36" t="s">
        <v>116</v>
      </c>
      <c r="D69" s="21" t="s">
        <v>57</v>
      </c>
      <c r="E69" s="17" t="s">
        <v>101</v>
      </c>
      <c r="F69" s="28" t="s">
        <v>30</v>
      </c>
      <c r="G69" s="18">
        <v>10000</v>
      </c>
      <c r="H69" s="18">
        <v>287</v>
      </c>
      <c r="I69" s="18">
        <v>0</v>
      </c>
      <c r="J69" s="18">
        <v>304</v>
      </c>
      <c r="K69" s="18">
        <v>25</v>
      </c>
      <c r="L69" s="64">
        <f t="shared" si="20"/>
        <v>616</v>
      </c>
      <c r="M69" s="39">
        <f t="shared" si="21"/>
        <v>9384</v>
      </c>
    </row>
    <row r="70" spans="1:13" ht="33.75" x14ac:dyDescent="0.25">
      <c r="A70" s="16">
        <f t="shared" si="22"/>
        <v>44</v>
      </c>
      <c r="B70" s="19" t="s">
        <v>102</v>
      </c>
      <c r="C70" s="36" t="s">
        <v>116</v>
      </c>
      <c r="D70" s="21" t="s">
        <v>57</v>
      </c>
      <c r="E70" s="17" t="s">
        <v>101</v>
      </c>
      <c r="F70" s="28" t="s">
        <v>30</v>
      </c>
      <c r="G70" s="18">
        <v>10000</v>
      </c>
      <c r="H70" s="18">
        <v>287</v>
      </c>
      <c r="I70" s="18">
        <v>0</v>
      </c>
      <c r="J70" s="18">
        <v>304</v>
      </c>
      <c r="K70" s="18">
        <v>25</v>
      </c>
      <c r="L70" s="64">
        <f t="shared" si="20"/>
        <v>616</v>
      </c>
      <c r="M70" s="39">
        <f t="shared" si="21"/>
        <v>9384</v>
      </c>
    </row>
    <row r="71" spans="1:13" ht="36.75" customHeight="1" x14ac:dyDescent="0.25">
      <c r="A71" s="16">
        <f t="shared" si="22"/>
        <v>45</v>
      </c>
      <c r="B71" s="19" t="s">
        <v>112</v>
      </c>
      <c r="C71" s="36" t="s">
        <v>117</v>
      </c>
      <c r="D71" s="21" t="s">
        <v>57</v>
      </c>
      <c r="E71" s="17" t="s">
        <v>101</v>
      </c>
      <c r="F71" s="28" t="s">
        <v>30</v>
      </c>
      <c r="G71" s="18">
        <v>10000</v>
      </c>
      <c r="H71" s="18">
        <v>287</v>
      </c>
      <c r="I71" s="18">
        <v>0</v>
      </c>
      <c r="J71" s="18">
        <v>304</v>
      </c>
      <c r="K71" s="18">
        <v>25</v>
      </c>
      <c r="L71" s="64">
        <f t="shared" si="20"/>
        <v>616</v>
      </c>
      <c r="M71" s="39">
        <f t="shared" si="21"/>
        <v>9384</v>
      </c>
    </row>
    <row r="72" spans="1:13" ht="36.75" customHeight="1" x14ac:dyDescent="0.25">
      <c r="A72" s="16">
        <f t="shared" si="22"/>
        <v>46</v>
      </c>
      <c r="B72" s="19" t="s">
        <v>113</v>
      </c>
      <c r="C72" s="36" t="s">
        <v>116</v>
      </c>
      <c r="D72" s="21" t="s">
        <v>57</v>
      </c>
      <c r="E72" s="17" t="s">
        <v>101</v>
      </c>
      <c r="F72" s="28" t="s">
        <v>30</v>
      </c>
      <c r="G72" s="18">
        <v>10000</v>
      </c>
      <c r="H72" s="18">
        <v>287</v>
      </c>
      <c r="I72" s="18">
        <v>0</v>
      </c>
      <c r="J72" s="18">
        <v>304</v>
      </c>
      <c r="K72" s="18">
        <v>25</v>
      </c>
      <c r="L72" s="64">
        <f t="shared" si="20"/>
        <v>616</v>
      </c>
      <c r="M72" s="39">
        <f t="shared" si="21"/>
        <v>9384</v>
      </c>
    </row>
    <row r="73" spans="1:13" ht="33.75" customHeight="1" x14ac:dyDescent="0.25">
      <c r="A73" s="16">
        <f t="shared" si="22"/>
        <v>47</v>
      </c>
      <c r="B73" s="19" t="s">
        <v>122</v>
      </c>
      <c r="C73" s="36" t="s">
        <v>116</v>
      </c>
      <c r="D73" s="21" t="s">
        <v>57</v>
      </c>
      <c r="E73" s="17" t="s">
        <v>101</v>
      </c>
      <c r="F73" s="28" t="s">
        <v>30</v>
      </c>
      <c r="G73" s="18">
        <v>10000</v>
      </c>
      <c r="H73" s="18">
        <v>287</v>
      </c>
      <c r="I73" s="18">
        <v>0</v>
      </c>
      <c r="J73" s="18">
        <v>304</v>
      </c>
      <c r="K73" s="18">
        <v>25</v>
      </c>
      <c r="L73" s="64">
        <f t="shared" si="20"/>
        <v>616</v>
      </c>
      <c r="M73" s="39">
        <f t="shared" ref="M73:M74" si="23">G73-L73</f>
        <v>9384</v>
      </c>
    </row>
    <row r="74" spans="1:13" ht="33" customHeight="1" x14ac:dyDescent="0.25">
      <c r="A74" s="16">
        <f t="shared" si="22"/>
        <v>48</v>
      </c>
      <c r="B74" s="19" t="s">
        <v>132</v>
      </c>
      <c r="C74" s="36" t="s">
        <v>116</v>
      </c>
      <c r="D74" s="21" t="s">
        <v>57</v>
      </c>
      <c r="E74" s="17" t="s">
        <v>101</v>
      </c>
      <c r="F74" s="28" t="s">
        <v>30</v>
      </c>
      <c r="G74" s="18">
        <v>10000</v>
      </c>
      <c r="H74" s="18">
        <v>287</v>
      </c>
      <c r="I74" s="18">
        <v>0</v>
      </c>
      <c r="J74" s="18">
        <v>304</v>
      </c>
      <c r="K74" s="18">
        <v>25</v>
      </c>
      <c r="L74" s="64">
        <f t="shared" si="20"/>
        <v>616</v>
      </c>
      <c r="M74" s="39">
        <f t="shared" si="23"/>
        <v>9384</v>
      </c>
    </row>
    <row r="75" spans="1:13" ht="24.75" customHeight="1" x14ac:dyDescent="0.25">
      <c r="A75" s="30"/>
      <c r="B75" s="40" t="s">
        <v>42</v>
      </c>
      <c r="C75" s="34"/>
      <c r="D75" s="21"/>
      <c r="E75" s="28">
        <f>COUNTA(E64:E74)</f>
        <v>11</v>
      </c>
      <c r="F75" s="28"/>
      <c r="G75" s="18">
        <f t="shared" ref="G75:L75" si="24">SUM(G64:G74)</f>
        <v>153250</v>
      </c>
      <c r="H75" s="18">
        <f t="shared" si="24"/>
        <v>4398.28</v>
      </c>
      <c r="I75" s="18">
        <f t="shared" si="24"/>
        <v>0</v>
      </c>
      <c r="J75" s="18">
        <f t="shared" si="24"/>
        <v>4658.8</v>
      </c>
      <c r="K75" s="18">
        <f t="shared" si="24"/>
        <v>10174.4</v>
      </c>
      <c r="L75" s="64">
        <f t="shared" si="24"/>
        <v>19231.48</v>
      </c>
      <c r="M75" s="39">
        <f t="shared" si="21"/>
        <v>134018.51999999999</v>
      </c>
    </row>
    <row r="76" spans="1:13" ht="11.25" customHeight="1" x14ac:dyDescent="0.25">
      <c r="A76" s="30"/>
      <c r="B76" s="38"/>
      <c r="C76" s="33"/>
      <c r="D76" s="21"/>
      <c r="E76" s="28"/>
      <c r="F76" s="28"/>
      <c r="G76" s="18"/>
      <c r="H76" s="18"/>
      <c r="I76" s="18"/>
      <c r="J76" s="18"/>
      <c r="K76" s="18"/>
      <c r="L76" s="56"/>
      <c r="M76" s="39"/>
    </row>
    <row r="77" spans="1:13" ht="36" customHeight="1" x14ac:dyDescent="0.25">
      <c r="A77" s="16">
        <f>A74+1</f>
        <v>49</v>
      </c>
      <c r="B77" s="38" t="s">
        <v>37</v>
      </c>
      <c r="C77" s="33" t="s">
        <v>117</v>
      </c>
      <c r="D77" s="21" t="s">
        <v>58</v>
      </c>
      <c r="E77" s="28" t="s">
        <v>56</v>
      </c>
      <c r="F77" s="23" t="s">
        <v>29</v>
      </c>
      <c r="G77" s="18">
        <v>34500</v>
      </c>
      <c r="H77" s="18">
        <v>990.15</v>
      </c>
      <c r="I77" s="18">
        <v>0</v>
      </c>
      <c r="J77" s="18">
        <v>1048.8</v>
      </c>
      <c r="K77" s="18">
        <v>455</v>
      </c>
      <c r="L77" s="64">
        <f>H77+I77+J77+K77</f>
        <v>2493.9499999999998</v>
      </c>
      <c r="M77" s="39">
        <f t="shared" ref="M77:M83" si="25">G77-L77</f>
        <v>32006.05</v>
      </c>
    </row>
    <row r="78" spans="1:13" ht="22.5" x14ac:dyDescent="0.25">
      <c r="A78" s="16">
        <f t="shared" ref="A78:A82" si="26">A77+1</f>
        <v>50</v>
      </c>
      <c r="B78" s="38" t="s">
        <v>35</v>
      </c>
      <c r="C78" s="33" t="s">
        <v>116</v>
      </c>
      <c r="D78" s="21" t="s">
        <v>58</v>
      </c>
      <c r="E78" s="28" t="s">
        <v>50</v>
      </c>
      <c r="F78" s="28" t="s">
        <v>30</v>
      </c>
      <c r="G78" s="18">
        <v>13200</v>
      </c>
      <c r="H78" s="18">
        <v>378.84</v>
      </c>
      <c r="I78" s="18">
        <v>0</v>
      </c>
      <c r="J78" s="18">
        <v>401.28</v>
      </c>
      <c r="K78" s="18">
        <v>25</v>
      </c>
      <c r="L78" s="64">
        <f t="shared" ref="L78:L82" si="27">H78+I78+J78+K78</f>
        <v>805.12</v>
      </c>
      <c r="M78" s="39">
        <f t="shared" si="25"/>
        <v>12394.88</v>
      </c>
    </row>
    <row r="79" spans="1:13" ht="22.5" x14ac:dyDescent="0.25">
      <c r="A79" s="16">
        <f t="shared" si="26"/>
        <v>51</v>
      </c>
      <c r="B79" s="38" t="s">
        <v>19</v>
      </c>
      <c r="C79" s="33" t="s">
        <v>117</v>
      </c>
      <c r="D79" s="21" t="s">
        <v>58</v>
      </c>
      <c r="E79" s="28" t="s">
        <v>51</v>
      </c>
      <c r="F79" s="23" t="s">
        <v>30</v>
      </c>
      <c r="G79" s="18">
        <v>10000</v>
      </c>
      <c r="H79" s="18">
        <v>287</v>
      </c>
      <c r="I79" s="18">
        <v>0</v>
      </c>
      <c r="J79" s="18">
        <v>304</v>
      </c>
      <c r="K79" s="18">
        <v>25</v>
      </c>
      <c r="L79" s="64">
        <f t="shared" si="27"/>
        <v>616</v>
      </c>
      <c r="M79" s="39">
        <f t="shared" si="25"/>
        <v>9384</v>
      </c>
    </row>
    <row r="80" spans="1:13" ht="22.5" x14ac:dyDescent="0.25">
      <c r="A80" s="16">
        <f t="shared" si="26"/>
        <v>52</v>
      </c>
      <c r="B80" s="38" t="s">
        <v>20</v>
      </c>
      <c r="C80" s="33" t="s">
        <v>117</v>
      </c>
      <c r="D80" s="21" t="s">
        <v>58</v>
      </c>
      <c r="E80" s="28" t="s">
        <v>51</v>
      </c>
      <c r="F80" s="23" t="s">
        <v>30</v>
      </c>
      <c r="G80" s="18">
        <v>10000</v>
      </c>
      <c r="H80" s="18">
        <v>287</v>
      </c>
      <c r="I80" s="18">
        <v>0</v>
      </c>
      <c r="J80" s="18">
        <v>304</v>
      </c>
      <c r="K80" s="18">
        <v>25</v>
      </c>
      <c r="L80" s="64">
        <f t="shared" si="27"/>
        <v>616</v>
      </c>
      <c r="M80" s="39">
        <f t="shared" si="25"/>
        <v>9384</v>
      </c>
    </row>
    <row r="81" spans="1:13" ht="22.5" x14ac:dyDescent="0.25">
      <c r="A81" s="16">
        <f t="shared" si="26"/>
        <v>53</v>
      </c>
      <c r="B81" s="38" t="s">
        <v>66</v>
      </c>
      <c r="C81" s="33" t="s">
        <v>117</v>
      </c>
      <c r="D81" s="21" t="s">
        <v>58</v>
      </c>
      <c r="E81" s="28" t="s">
        <v>1</v>
      </c>
      <c r="F81" s="23" t="s">
        <v>29</v>
      </c>
      <c r="G81" s="18">
        <v>10000</v>
      </c>
      <c r="H81" s="18">
        <v>287</v>
      </c>
      <c r="I81" s="18">
        <v>0</v>
      </c>
      <c r="J81" s="18">
        <v>304</v>
      </c>
      <c r="K81" s="18">
        <v>25</v>
      </c>
      <c r="L81" s="64">
        <f t="shared" si="27"/>
        <v>616</v>
      </c>
      <c r="M81" s="39">
        <f t="shared" si="25"/>
        <v>9384</v>
      </c>
    </row>
    <row r="82" spans="1:13" ht="22.5" x14ac:dyDescent="0.25">
      <c r="A82" s="16">
        <f t="shared" si="26"/>
        <v>54</v>
      </c>
      <c r="B82" s="38" t="s">
        <v>25</v>
      </c>
      <c r="C82" s="33" t="s">
        <v>116</v>
      </c>
      <c r="D82" s="21" t="s">
        <v>58</v>
      </c>
      <c r="E82" s="28" t="s">
        <v>52</v>
      </c>
      <c r="F82" s="23" t="s">
        <v>30</v>
      </c>
      <c r="G82" s="18">
        <v>10000</v>
      </c>
      <c r="H82" s="18">
        <v>287</v>
      </c>
      <c r="I82" s="18">
        <v>0</v>
      </c>
      <c r="J82" s="18">
        <v>304</v>
      </c>
      <c r="K82" s="18">
        <v>25</v>
      </c>
      <c r="L82" s="64">
        <f t="shared" si="27"/>
        <v>616</v>
      </c>
      <c r="M82" s="39">
        <f t="shared" si="25"/>
        <v>9384</v>
      </c>
    </row>
    <row r="83" spans="1:13" x14ac:dyDescent="0.25">
      <c r="A83" s="49"/>
      <c r="B83" s="50" t="s">
        <v>55</v>
      </c>
      <c r="C83" s="51"/>
      <c r="D83" s="52"/>
      <c r="E83" s="51">
        <f>COUNTA(E77:E82)</f>
        <v>6</v>
      </c>
      <c r="F83" s="51"/>
      <c r="G83" s="53">
        <f t="shared" ref="G83:L83" si="28">SUM(G77:G82)</f>
        <v>87700</v>
      </c>
      <c r="H83" s="53">
        <f t="shared" si="28"/>
        <v>2516.9899999999998</v>
      </c>
      <c r="I83" s="53">
        <f t="shared" si="28"/>
        <v>0</v>
      </c>
      <c r="J83" s="53">
        <f t="shared" si="28"/>
        <v>2666.08</v>
      </c>
      <c r="K83" s="53">
        <f t="shared" si="28"/>
        <v>580</v>
      </c>
      <c r="L83" s="67">
        <f t="shared" si="28"/>
        <v>5763.07</v>
      </c>
      <c r="M83" s="62">
        <f t="shared" si="25"/>
        <v>81936.929999999993</v>
      </c>
    </row>
    <row r="84" spans="1:13" x14ac:dyDescent="0.25">
      <c r="A84" s="49"/>
      <c r="B84" s="50"/>
      <c r="C84" s="51"/>
      <c r="D84" s="52"/>
      <c r="E84" s="51"/>
      <c r="F84" s="51"/>
      <c r="G84" s="53"/>
      <c r="H84" s="53"/>
      <c r="I84" s="53"/>
      <c r="J84" s="53"/>
      <c r="K84" s="53"/>
      <c r="L84" s="68"/>
      <c r="M84" s="69"/>
    </row>
    <row r="85" spans="1:13" x14ac:dyDescent="0.25">
      <c r="A85" s="49"/>
      <c r="B85" s="50" t="s">
        <v>120</v>
      </c>
      <c r="C85" s="51"/>
      <c r="D85" s="52"/>
      <c r="E85" s="51">
        <f>E9+E13+E16+E20+E23+E45+E48+E51+E54+E59+E62+E75+E83</f>
        <v>54</v>
      </c>
      <c r="F85" s="51"/>
      <c r="G85" s="53">
        <f>G83+G75+G9+G13+G16+G20+G23+G45+G48+G51+G54+G59+G62</f>
        <v>1530983.65</v>
      </c>
      <c r="H85" s="53">
        <f>H9+H13+H16+H20+H23+H45+H48+H51+H54+H59+H62+H75+H83</f>
        <v>43939.25</v>
      </c>
      <c r="I85" s="53">
        <f>I9+I13+I16+I20+I23+I45+I48+I51+I54+I59+I62+I75+I83</f>
        <v>81391.520000000004</v>
      </c>
      <c r="J85" s="53">
        <f>J9+J13+J16+J20+J23+J45+J48+J51+J54+J59+J62+J75+J83</f>
        <v>44037.7</v>
      </c>
      <c r="K85" s="53">
        <f>K9+K13+K16+K20+K23+K45+K48+K51+K54+K59+K62+K75+K83</f>
        <v>27692.36</v>
      </c>
      <c r="L85" s="68">
        <f>H85+I85+J85+K85</f>
        <v>197060.83</v>
      </c>
      <c r="M85" s="68">
        <f>G85-L85</f>
        <v>1333922.82</v>
      </c>
    </row>
    <row r="86" spans="1:13" x14ac:dyDescent="0.25">
      <c r="B86" s="10" t="s">
        <v>21</v>
      </c>
      <c r="C86" s="10"/>
      <c r="D86" s="11">
        <f>E85</f>
        <v>54</v>
      </c>
      <c r="E86" s="54" t="s">
        <v>54</v>
      </c>
      <c r="F86" s="12">
        <f>G85</f>
        <v>1530983.65</v>
      </c>
      <c r="G86" s="9"/>
    </row>
    <row r="87" spans="1:13" x14ac:dyDescent="0.25">
      <c r="B87" s="7"/>
      <c r="C87" s="7"/>
      <c r="D87" s="7"/>
      <c r="E87" s="55" t="s">
        <v>134</v>
      </c>
      <c r="F87" s="57">
        <f>M85</f>
        <v>1333922.82</v>
      </c>
    </row>
    <row r="88" spans="1:13" x14ac:dyDescent="0.25">
      <c r="B88" s="7"/>
      <c r="C88" s="7"/>
      <c r="D88" s="7"/>
      <c r="E88" s="7"/>
      <c r="F88" s="7"/>
    </row>
    <row r="89" spans="1:13" x14ac:dyDescent="0.25">
      <c r="B89" s="7"/>
      <c r="C89" s="7"/>
      <c r="D89" s="7"/>
      <c r="E89" s="7"/>
      <c r="F89" s="7"/>
    </row>
    <row r="90" spans="1:13" x14ac:dyDescent="0.25">
      <c r="B90" s="7"/>
      <c r="C90" s="7"/>
      <c r="D90" s="7"/>
      <c r="E90" s="7"/>
      <c r="F90" s="7"/>
    </row>
    <row r="91" spans="1:13" x14ac:dyDescent="0.25">
      <c r="B91" s="7"/>
      <c r="C91" s="7"/>
      <c r="D91" s="7"/>
      <c r="E91" s="7"/>
      <c r="F91" s="7"/>
    </row>
    <row r="92" spans="1:13" x14ac:dyDescent="0.25">
      <c r="B92" s="7"/>
      <c r="C92" s="7"/>
      <c r="D92" s="7"/>
      <c r="E92" s="7"/>
      <c r="F92" s="7"/>
    </row>
    <row r="93" spans="1:13" x14ac:dyDescent="0.25">
      <c r="B93" s="7"/>
      <c r="C93" s="7"/>
      <c r="D93" s="7"/>
      <c r="E93" s="7"/>
      <c r="F93" s="7"/>
    </row>
    <row r="94" spans="1:13" x14ac:dyDescent="0.25">
      <c r="B94" s="7"/>
      <c r="C94" s="7"/>
      <c r="D94" s="7"/>
      <c r="E94" s="7"/>
      <c r="F94" s="7"/>
    </row>
    <row r="95" spans="1:13" x14ac:dyDescent="0.25">
      <c r="B95" s="7"/>
      <c r="C95" s="7"/>
      <c r="D95" s="7"/>
      <c r="E95" s="7"/>
      <c r="F95" s="7"/>
    </row>
    <row r="96" spans="1:13" x14ac:dyDescent="0.25">
      <c r="B96" s="7"/>
      <c r="C96" s="7"/>
      <c r="D96" s="7"/>
      <c r="E96" s="7"/>
      <c r="F96" s="7"/>
    </row>
    <row r="97" spans="2:6" x14ac:dyDescent="0.25">
      <c r="B97" s="7"/>
      <c r="C97" s="7"/>
      <c r="D97" s="7"/>
      <c r="E97" s="7"/>
      <c r="F97" s="7"/>
    </row>
    <row r="98" spans="2:6" x14ac:dyDescent="0.25">
      <c r="B98" s="7"/>
      <c r="C98" s="7"/>
      <c r="D98" s="7"/>
      <c r="E98" s="7"/>
      <c r="F98" s="7"/>
    </row>
    <row r="99" spans="2:6" x14ac:dyDescent="0.25">
      <c r="B99" s="7"/>
      <c r="C99" s="7"/>
      <c r="D99" s="7"/>
      <c r="E99" s="7"/>
      <c r="F99" s="7"/>
    </row>
    <row r="100" spans="2:6" x14ac:dyDescent="0.25">
      <c r="B100" s="1"/>
      <c r="C100" s="1"/>
      <c r="D100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2022-01-25T14:20:03Z</cp:lastPrinted>
  <dcterms:created xsi:type="dcterms:W3CDTF">2016-03-03T19:51:24Z</dcterms:created>
  <dcterms:modified xsi:type="dcterms:W3CDTF">2022-07-25T15:17:21Z</dcterms:modified>
</cp:coreProperties>
</file>