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apofa1-my.sharepoint.com/personal/jjoa_conapofa_gob_do/Documents/Documentos/Nómina Actualizada Temporales/"/>
    </mc:Choice>
  </mc:AlternateContent>
  <xr:revisionPtr revIDLastSave="2" documentId="13_ncr:1_{3B91AB48-A873-4262-8888-DF7014272A67}" xr6:coauthVersionLast="47" xr6:coauthVersionMax="47" xr10:uidLastSave="{3B79C996-E834-43F9-9C2B-B02130B957A7}"/>
  <bookViews>
    <workbookView xWindow="-120" yWindow="-120" windowWidth="25440" windowHeight="15390" xr2:uid="{00000000-000D-0000-FFFF-FFFF00000000}"/>
  </bookViews>
  <sheets>
    <sheet name="Fija" sheetId="107" r:id="rId1"/>
  </sheets>
  <definedNames>
    <definedName name="_xlnm.Print_Titles" localSheetId="0">Fija!$3:$3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4" i="107" l="1"/>
  <c r="H8" i="107"/>
  <c r="H26" i="107"/>
  <c r="H40" i="107"/>
  <c r="L43" i="107"/>
  <c r="L29" i="107"/>
  <c r="G8" i="107"/>
  <c r="L42" i="107"/>
  <c r="M42" i="107" s="1"/>
  <c r="L39" i="107"/>
  <c r="M39" i="107" s="1"/>
  <c r="L37" i="107"/>
  <c r="M37" i="107" s="1"/>
  <c r="L36" i="107"/>
  <c r="M36" i="107" s="1"/>
  <c r="L48" i="107"/>
  <c r="M48" i="107" s="1"/>
  <c r="L18" i="107"/>
  <c r="M18" i="107" s="1"/>
  <c r="L10" i="107"/>
  <c r="M10" i="107" s="1"/>
  <c r="L32" i="107"/>
  <c r="M32" i="107" s="1"/>
  <c r="L49" i="107" l="1"/>
  <c r="L28" i="107"/>
  <c r="L45" i="107"/>
  <c r="M45" i="107" s="1"/>
  <c r="E26" i="107"/>
  <c r="K46" i="107"/>
  <c r="J46" i="107"/>
  <c r="I46" i="107"/>
  <c r="H46" i="107"/>
  <c r="G46" i="107"/>
  <c r="E46" i="107"/>
  <c r="L24" i="107"/>
  <c r="M24" i="107" s="1"/>
  <c r="L23" i="107"/>
  <c r="M23" i="107" s="1"/>
  <c r="L22" i="107"/>
  <c r="M22" i="107" s="1"/>
  <c r="A6" i="107" l="1"/>
  <c r="A7" i="107" s="1"/>
  <c r="A10" i="107" s="1"/>
  <c r="A13" i="107" s="1"/>
  <c r="A16" i="107" s="1"/>
  <c r="A17" i="107" s="1"/>
  <c r="A18" i="107" s="1"/>
  <c r="E19" i="107"/>
  <c r="K19" i="107"/>
  <c r="J19" i="107"/>
  <c r="I19" i="107"/>
  <c r="H19" i="107"/>
  <c r="G19" i="107"/>
  <c r="L17" i="107"/>
  <c r="M17" i="107" s="1"/>
  <c r="L16" i="107"/>
  <c r="M16" i="107" s="1"/>
  <c r="A21" i="107" l="1"/>
  <c r="A22" i="107" s="1"/>
  <c r="A23" i="107" s="1"/>
  <c r="M43" i="107"/>
  <c r="L33" i="107"/>
  <c r="M33" i="107" s="1"/>
  <c r="L34" i="107"/>
  <c r="M34" i="107" s="1"/>
  <c r="L35" i="107"/>
  <c r="M35" i="107" s="1"/>
  <c r="L38" i="107"/>
  <c r="M38" i="107" s="1"/>
  <c r="L25" i="107"/>
  <c r="M25" i="107" s="1"/>
  <c r="L6" i="107"/>
  <c r="M6" i="107" s="1"/>
  <c r="L7" i="107"/>
  <c r="M7" i="107" s="1"/>
  <c r="K40" i="107"/>
  <c r="J40" i="107"/>
  <c r="I40" i="107"/>
  <c r="G40" i="107"/>
  <c r="E40" i="107"/>
  <c r="L31" i="107"/>
  <c r="K26" i="107"/>
  <c r="J26" i="107"/>
  <c r="I26" i="107"/>
  <c r="G26" i="107"/>
  <c r="L21" i="107"/>
  <c r="L19" i="107"/>
  <c r="K14" i="107"/>
  <c r="J14" i="107"/>
  <c r="I14" i="107"/>
  <c r="H14" i="107"/>
  <c r="G14" i="107"/>
  <c r="E14" i="107"/>
  <c r="L13" i="107"/>
  <c r="M13" i="107" s="1"/>
  <c r="K11" i="107"/>
  <c r="J11" i="107"/>
  <c r="I11" i="107"/>
  <c r="H11" i="107"/>
  <c r="G11" i="107"/>
  <c r="E11" i="107"/>
  <c r="K8" i="107"/>
  <c r="J8" i="107"/>
  <c r="I8" i="107"/>
  <c r="E8" i="107"/>
  <c r="L5" i="107"/>
  <c r="M5" i="107" s="1"/>
  <c r="E51" i="107" l="1"/>
  <c r="H51" i="107"/>
  <c r="G51" i="107"/>
  <c r="J51" i="107"/>
  <c r="I51" i="107"/>
  <c r="K51" i="107"/>
  <c r="M31" i="107"/>
  <c r="L40" i="107"/>
  <c r="M40" i="107" s="1"/>
  <c r="M46" i="107"/>
  <c r="L46" i="107"/>
  <c r="M49" i="107"/>
  <c r="L26" i="107"/>
  <c r="M26" i="107" s="1"/>
  <c r="L8" i="107"/>
  <c r="M8" i="107" s="1"/>
  <c r="L11" i="107"/>
  <c r="M11" i="107" s="1"/>
  <c r="L14" i="107"/>
  <c r="M19" i="107"/>
  <c r="M21" i="107"/>
  <c r="M14" i="107" l="1"/>
  <c r="L51" i="107"/>
  <c r="M51" i="107" s="1"/>
  <c r="F53" i="107" s="1"/>
  <c r="A25" i="107"/>
  <c r="F52" i="107"/>
  <c r="D52" i="107"/>
  <c r="A28" i="107" l="1"/>
  <c r="A31" i="107" s="1"/>
  <c r="M28" i="107"/>
  <c r="M29" i="107"/>
  <c r="A32" i="107" l="1"/>
  <c r="A33" i="107" s="1"/>
  <c r="A34" i="107" s="1"/>
  <c r="A35" i="107" s="1"/>
  <c r="A36" i="107" s="1"/>
  <c r="A37" i="107" s="1"/>
  <c r="A38" i="107" s="1"/>
  <c r="A39" i="107" s="1"/>
  <c r="A42" i="107" s="1"/>
  <c r="A45" i="107" s="1"/>
  <c r="A48" i="107" s="1"/>
</calcChain>
</file>

<file path=xl/sharedStrings.xml><?xml version="1.0" encoding="utf-8"?>
<sst xmlns="http://schemas.openxmlformats.org/spreadsheetml/2006/main" count="159" uniqueCount="80">
  <si>
    <t>NOMBRE</t>
  </si>
  <si>
    <t>TOTAL GENERAL</t>
  </si>
  <si>
    <t>FUNCION</t>
  </si>
  <si>
    <t>ESTATUS</t>
  </si>
  <si>
    <t>PLANIFICACION Y DESARROLLO</t>
  </si>
  <si>
    <t>DESIGNADO</t>
  </si>
  <si>
    <t>DEPARTAMENTO</t>
  </si>
  <si>
    <t>SUELDO BRUTO           RD$</t>
  </si>
  <si>
    <t>Reg. No.</t>
  </si>
  <si>
    <t>TOTAL ING.</t>
  </si>
  <si>
    <t>Subtotal</t>
  </si>
  <si>
    <t>EDUCACION COMUNICACION Y PROMOCION</t>
  </si>
  <si>
    <r>
      <t xml:space="preserve">
</t>
    </r>
    <r>
      <rPr>
        <sz val="14"/>
        <color theme="1"/>
        <rFont val="Calibri"/>
        <family val="2"/>
        <scheme val="minor"/>
      </rPr>
      <t xml:space="preserve">
</t>
    </r>
  </si>
  <si>
    <t>AUX. ATENCION AL CIUDADANO</t>
  </si>
  <si>
    <t>JURIDICA</t>
  </si>
  <si>
    <t>TOTAL DESCUENTOS</t>
  </si>
  <si>
    <t>GENERO</t>
  </si>
  <si>
    <t>RECURSOS HUMANOS</t>
  </si>
  <si>
    <t>M</t>
  </si>
  <si>
    <t>F</t>
  </si>
  <si>
    <t>DIRECCION TECNICA</t>
  </si>
  <si>
    <t>Total:</t>
  </si>
  <si>
    <t>NETO</t>
  </si>
  <si>
    <t>AFP</t>
  </si>
  <si>
    <t>ISR</t>
  </si>
  <si>
    <t>SFS</t>
  </si>
  <si>
    <t>Otros Desc.</t>
  </si>
  <si>
    <t xml:space="preserve"> ANTE DESPACHO </t>
  </si>
  <si>
    <t>TOTAL NETO</t>
  </si>
  <si>
    <t>MAFER ANDREISY REYES SANTOS</t>
  </si>
  <si>
    <t>ABOGADA</t>
  </si>
  <si>
    <t>JULIO ANTONIO MEJIA</t>
  </si>
  <si>
    <t>PARALEGAL</t>
  </si>
  <si>
    <t>JESSICA VIOLEYMI ALVAREZ SIMINIEL</t>
  </si>
  <si>
    <t>ASESORA SUBDIRECTOR EJECUTIVO</t>
  </si>
  <si>
    <t>LUZ CLARA GOMEZ COLON</t>
  </si>
  <si>
    <t>ANALISTA DE RECURSOS HUMANOS</t>
  </si>
  <si>
    <t>CARLOS DAVID ALEJANDRO CAMILO VIGNI</t>
  </si>
  <si>
    <t>TECNICO DE DESARROLLO INSTITUCIONAL</t>
  </si>
  <si>
    <t>DARUWIN MATOS HERNANDEZ</t>
  </si>
  <si>
    <t>TECNOLOGIA DE INFORMACION Y COMUNICACION</t>
  </si>
  <si>
    <t>ENCARGADO INTERINO</t>
  </si>
  <si>
    <t>RODOLFO JOSE SOSA CAMPUSANO</t>
  </si>
  <si>
    <t>SOPORTE TECNICO</t>
  </si>
  <si>
    <t>JUAN MANUEL JOA MIRAMBEAUX</t>
  </si>
  <si>
    <t>ANALISTA SISTEMAS</t>
  </si>
  <si>
    <t>PAUL MERCEDES MARTE</t>
  </si>
  <si>
    <t>SUPERVISOR REGIONAL</t>
  </si>
  <si>
    <t>ELIANA MARSSIEL PALACIO LINAREZ</t>
  </si>
  <si>
    <t>COORDINADORA</t>
  </si>
  <si>
    <t>ROBINSON MERCEDES MEDINA</t>
  </si>
  <si>
    <t>COORDINADOR REGION ESTE</t>
  </si>
  <si>
    <t>RAMON ROGELIO MARTE RODRIGUEZ</t>
  </si>
  <si>
    <t>ANALISTA DE PROYECTOS</t>
  </si>
  <si>
    <t>FRANCISCO REYNALDO LARA GARABITO</t>
  </si>
  <si>
    <t>ROSARIO DE LA ALTAGRACIA MELO</t>
  </si>
  <si>
    <t>COORDINADORA DE PLANIFICACION</t>
  </si>
  <si>
    <t>JHOSSAN GAUDENCIO CAPELL DE CASTRO</t>
  </si>
  <si>
    <t>TECNICO DE COMUNICACIONES</t>
  </si>
  <si>
    <t>MELIDA GABRIEL GARCIA DE GOMEZ</t>
  </si>
  <si>
    <t>COORDINADORA DE CAPACITACION</t>
  </si>
  <si>
    <t>PAULO JAVIER RINCON TORRES</t>
  </si>
  <si>
    <t>FIDELINA DE LA CRUZ MARTINEZ</t>
  </si>
  <si>
    <t>PSICÓLOGA</t>
  </si>
  <si>
    <t>JANY ESTHER ALDAÑO RAMIREZ</t>
  </si>
  <si>
    <t>YOHANDRYS LISMAYRI GOMEZ AQUINO</t>
  </si>
  <si>
    <t>WESLING SADIEL GONZALEZ TERRERO</t>
  </si>
  <si>
    <t>JUAN GABRIEL DEVORA CASANOVA</t>
  </si>
  <si>
    <t>COORDINADOR</t>
  </si>
  <si>
    <t>INVESTIGACION, ANALISIS Y DIVULGACION DEMOGRAFICA</t>
  </si>
  <si>
    <t>ADMINISTRATIVA Y FINANCIERA</t>
  </si>
  <si>
    <t xml:space="preserve">SANTA LUCIA LARA </t>
  </si>
  <si>
    <t>TECNICO DE TESORERIA</t>
  </si>
  <si>
    <t xml:space="preserve">CARMEN LEYDA PASCUAL </t>
  </si>
  <si>
    <t xml:space="preserve">TECNICO DE CONTABILIDAD </t>
  </si>
  <si>
    <t>CONTABILIDAD</t>
  </si>
  <si>
    <t>PERLA NAFTALI RODRIGUEZ MINAYA</t>
  </si>
  <si>
    <t>DIGNA YOLANDA GUERRERO MAZARA</t>
  </si>
  <si>
    <t xml:space="preserve"> Empleados temporales mes de Julio 2022</t>
  </si>
  <si>
    <t>SALUD SEXUAL REPRODUCTIVA Y VIOLENCIA DE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</si>
</sst>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2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/>
    </xf>
    <xf numFmtId="0" fontId="5" fillId="0" borderId="2" xfId="1" applyFont="1" applyBorder="1"/>
    <xf numFmtId="0" fontId="5" fillId="0" borderId="2" xfId="1" applyNumberFormat="1" applyFont="1" applyBorder="1"/>
    <xf numFmtId="4" fontId="5" fillId="0" borderId="2" xfId="1" applyNumberFormat="1" applyFont="1" applyBorder="1"/>
    <xf numFmtId="0" fontId="5" fillId="0" borderId="2" xfId="1" applyFont="1" applyBorder="1" applyAlignment="1">
      <alignment horizontal="left"/>
    </xf>
    <xf numFmtId="0" fontId="0" fillId="0" borderId="0" xfId="0" applyBorder="1"/>
    <xf numFmtId="0" fontId="3" fillId="0" borderId="0" xfId="0" applyFont="1"/>
    <xf numFmtId="0" fontId="8" fillId="0" borderId="0" xfId="1" applyFont="1" applyBorder="1" applyAlignment="1">
      <alignment horizontal="right" wrapText="1"/>
    </xf>
    <xf numFmtId="0" fontId="8" fillId="0" borderId="0" xfId="1" applyFont="1" applyBorder="1" applyAlignment="1">
      <alignment horizontal="center" wrapText="1"/>
    </xf>
    <xf numFmtId="4" fontId="8" fillId="0" borderId="0" xfId="1" applyNumberFormat="1" applyFont="1" applyBorder="1" applyAlignment="1">
      <alignment horizontal="right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4" fontId="6" fillId="0" borderId="2" xfId="1" applyNumberFormat="1" applyFont="1" applyBorder="1" applyAlignment="1">
      <alignment vertical="center"/>
    </xf>
    <xf numFmtId="0" fontId="6" fillId="0" borderId="2" xfId="1" applyFont="1" applyFill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2" xfId="1" applyNumberFormat="1" applyFont="1" applyBorder="1" applyAlignment="1">
      <alignment vertical="center" wrapText="1"/>
    </xf>
    <xf numFmtId="0" fontId="10" fillId="0" borderId="1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4" xfId="1" applyFont="1" applyBorder="1" applyAlignment="1">
      <alignment horizontal="left" wrapText="1"/>
    </xf>
    <xf numFmtId="0" fontId="6" fillId="0" borderId="2" xfId="1" applyFont="1" applyBorder="1" applyAlignment="1">
      <alignment vertical="center" wrapText="1"/>
    </xf>
    <xf numFmtId="0" fontId="6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4" fontId="6" fillId="2" borderId="2" xfId="1" applyNumberFormat="1" applyFont="1" applyFill="1" applyBorder="1" applyAlignment="1">
      <alignment vertical="center"/>
    </xf>
    <xf numFmtId="0" fontId="6" fillId="0" borderId="4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vertical="center" wrapText="1"/>
    </xf>
    <xf numFmtId="4" fontId="6" fillId="0" borderId="2" xfId="1" applyNumberFormat="1" applyFont="1" applyFill="1" applyBorder="1" applyAlignment="1">
      <alignment vertical="center"/>
    </xf>
    <xf numFmtId="0" fontId="7" fillId="0" borderId="2" xfId="1" applyFont="1" applyFill="1" applyBorder="1" applyAlignment="1">
      <alignment vertical="center" wrapText="1"/>
    </xf>
    <xf numFmtId="0" fontId="6" fillId="0" borderId="5" xfId="1" applyNumberFormat="1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3" xfId="1" applyFont="1" applyBorder="1" applyAlignment="1">
      <alignment horizontal="left" vertical="center" wrapText="1"/>
    </xf>
    <xf numFmtId="4" fontId="6" fillId="0" borderId="3" xfId="1" applyNumberFormat="1" applyFont="1" applyBorder="1" applyAlignment="1">
      <alignment vertical="center"/>
    </xf>
    <xf numFmtId="0" fontId="8" fillId="0" borderId="0" xfId="1" applyFont="1" applyBorder="1" applyAlignment="1">
      <alignment horizontal="left" wrapText="1"/>
    </xf>
    <xf numFmtId="0" fontId="13" fillId="0" borderId="0" xfId="0" applyFont="1" applyBorder="1"/>
    <xf numFmtId="0" fontId="9" fillId="0" borderId="0" xfId="0" applyFont="1" applyAlignment="1">
      <alignment vertical="center"/>
    </xf>
    <xf numFmtId="4" fontId="9" fillId="0" borderId="0" xfId="0" applyNumberFormat="1" applyFont="1" applyBorder="1"/>
    <xf numFmtId="0" fontId="10" fillId="0" borderId="6" xfId="1" applyFont="1" applyBorder="1" applyAlignment="1">
      <alignment horizontal="center" vertical="center" wrapText="1"/>
    </xf>
    <xf numFmtId="4" fontId="5" fillId="0" borderId="8" xfId="1" applyNumberFormat="1" applyFont="1" applyBorder="1"/>
    <xf numFmtId="0" fontId="0" fillId="0" borderId="5" xfId="0" applyBorder="1"/>
    <xf numFmtId="0" fontId="6" fillId="0" borderId="2" xfId="1" applyNumberFormat="1" applyFont="1" applyBorder="1"/>
    <xf numFmtId="4" fontId="6" fillId="2" borderId="3" xfId="1" applyNumberFormat="1" applyFont="1" applyFill="1" applyBorder="1" applyAlignment="1">
      <alignment vertical="center"/>
    </xf>
    <xf numFmtId="0" fontId="14" fillId="0" borderId="0" xfId="0" applyFont="1"/>
    <xf numFmtId="4" fontId="9" fillId="0" borderId="0" xfId="0" applyNumberFormat="1" applyFont="1" applyAlignment="1">
      <alignment vertical="center"/>
    </xf>
    <xf numFmtId="0" fontId="9" fillId="0" borderId="2" xfId="0" applyFont="1" applyBorder="1"/>
    <xf numFmtId="43" fontId="9" fillId="0" borderId="0" xfId="2" applyFont="1" applyAlignment="1">
      <alignment vertical="center"/>
    </xf>
    <xf numFmtId="4" fontId="9" fillId="0" borderId="9" xfId="0" applyNumberFormat="1" applyFont="1" applyBorder="1" applyAlignment="1">
      <alignment vertical="center"/>
    </xf>
    <xf numFmtId="4" fontId="9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6" fillId="0" borderId="0" xfId="1" applyFont="1" applyFill="1" applyAlignment="1">
      <alignment horizontal="left" vertical="center" wrapText="1"/>
    </xf>
    <xf numFmtId="0" fontId="4" fillId="0" borderId="0" xfId="0" applyFont="1" applyBorder="1" applyAlignment="1">
      <alignment horizontal="center" wrapText="1"/>
    </xf>
    <xf numFmtId="0" fontId="1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52</xdr:row>
      <xdr:rowOff>47625</xdr:rowOff>
    </xdr:from>
    <xdr:to>
      <xdr:col>6</xdr:col>
      <xdr:colOff>173354</xdr:colOff>
      <xdr:row>52</xdr:row>
      <xdr:rowOff>48387</xdr:rowOff>
    </xdr:to>
    <xdr:pic>
      <xdr:nvPicPr>
        <xdr:cNvPr id="7" name="6 Imagen" descr="FIRMAS MR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813250"/>
          <a:ext cx="5219699" cy="21050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53</xdr:row>
      <xdr:rowOff>57150</xdr:rowOff>
    </xdr:from>
    <xdr:to>
      <xdr:col>6</xdr:col>
      <xdr:colOff>247650</xdr:colOff>
      <xdr:row>53</xdr:row>
      <xdr:rowOff>58105</xdr:rowOff>
    </xdr:to>
    <xdr:pic>
      <xdr:nvPicPr>
        <xdr:cNvPr id="6" name="5 Imagen" descr="FIRMAS MRA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799" y="33089850"/>
          <a:ext cx="5010151" cy="225418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52</xdr:row>
      <xdr:rowOff>47625</xdr:rowOff>
    </xdr:from>
    <xdr:to>
      <xdr:col>6</xdr:col>
      <xdr:colOff>278129</xdr:colOff>
      <xdr:row>52</xdr:row>
      <xdr:rowOff>48387</xdr:rowOff>
    </xdr:to>
    <xdr:pic>
      <xdr:nvPicPr>
        <xdr:cNvPr id="8" name="7 Imagen" descr="FIRMAS MR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746575"/>
          <a:ext cx="5516879" cy="762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53</xdr:row>
      <xdr:rowOff>57150</xdr:rowOff>
    </xdr:from>
    <xdr:to>
      <xdr:col>6</xdr:col>
      <xdr:colOff>352425</xdr:colOff>
      <xdr:row>53</xdr:row>
      <xdr:rowOff>58105</xdr:rowOff>
    </xdr:to>
    <xdr:pic>
      <xdr:nvPicPr>
        <xdr:cNvPr id="9" name="8 Imagen" descr="FIRMAS MRA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2474" y="29946600"/>
          <a:ext cx="5076826" cy="955"/>
        </a:xfrm>
        <a:prstGeom prst="rect">
          <a:avLst/>
        </a:prstGeom>
      </xdr:spPr>
    </xdr:pic>
    <xdr:clientData/>
  </xdr:twoCellAnchor>
  <xdr:twoCellAnchor editAs="oneCell">
    <xdr:from>
      <xdr:col>3</xdr:col>
      <xdr:colOff>992331</xdr:colOff>
      <xdr:row>0</xdr:row>
      <xdr:rowOff>28575</xdr:rowOff>
    </xdr:from>
    <xdr:to>
      <xdr:col>9</xdr:col>
      <xdr:colOff>27707</xdr:colOff>
      <xdr:row>0</xdr:row>
      <xdr:rowOff>1571625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06906" y="28575"/>
          <a:ext cx="4283651" cy="1543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57150</xdr:colOff>
      <xdr:row>53</xdr:row>
      <xdr:rowOff>76200</xdr:rowOff>
    </xdr:from>
    <xdr:to>
      <xdr:col>8</xdr:col>
      <xdr:colOff>390525</xdr:colOff>
      <xdr:row>65</xdr:row>
      <xdr:rowOff>129647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486150" y="17240250"/>
          <a:ext cx="3838575" cy="233944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showOutlineSymbols="0" zoomScaleNormal="100" workbookViewId="0">
      <selection activeCell="A25" sqref="A25"/>
    </sheetView>
  </sheetViews>
  <sheetFormatPr baseColWidth="10" defaultColWidth="11.42578125" defaultRowHeight="15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</cols>
  <sheetData>
    <row r="1" spans="1:18" ht="130.5" customHeight="1" x14ac:dyDescent="0.3">
      <c r="A1" s="61" t="s">
        <v>12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8" ht="26.25" customHeight="1" x14ac:dyDescent="0.25">
      <c r="A2" s="62" t="s">
        <v>78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8" ht="37.5" customHeight="1" x14ac:dyDescent="0.25">
      <c r="A3" s="13" t="s">
        <v>8</v>
      </c>
      <c r="B3" s="12" t="s">
        <v>0</v>
      </c>
      <c r="C3" s="12" t="s">
        <v>16</v>
      </c>
      <c r="D3" s="12" t="s">
        <v>6</v>
      </c>
      <c r="E3" s="12" t="s">
        <v>2</v>
      </c>
      <c r="F3" s="12" t="s">
        <v>3</v>
      </c>
      <c r="G3" s="14" t="s">
        <v>7</v>
      </c>
      <c r="H3" s="48" t="s">
        <v>23</v>
      </c>
      <c r="I3" s="48" t="s">
        <v>24</v>
      </c>
      <c r="J3" s="48" t="s">
        <v>25</v>
      </c>
      <c r="K3" s="48" t="s">
        <v>26</v>
      </c>
      <c r="L3" s="22" t="s">
        <v>15</v>
      </c>
      <c r="M3" s="21" t="s">
        <v>22</v>
      </c>
    </row>
    <row r="4" spans="1:18" x14ac:dyDescent="0.25">
      <c r="A4" s="2"/>
      <c r="B4" s="24"/>
      <c r="C4" s="28"/>
      <c r="D4" s="6"/>
      <c r="E4" s="3"/>
      <c r="F4" s="4"/>
      <c r="G4" s="5"/>
      <c r="H4" s="49"/>
      <c r="I4" s="49"/>
      <c r="J4" s="49"/>
      <c r="K4" s="49"/>
      <c r="L4" s="53"/>
      <c r="M4" s="55"/>
    </row>
    <row r="5" spans="1:18" ht="22.5" x14ac:dyDescent="0.25">
      <c r="A5" s="15">
        <v>1</v>
      </c>
      <c r="B5" s="34" t="s">
        <v>29</v>
      </c>
      <c r="C5" s="29" t="s">
        <v>19</v>
      </c>
      <c r="D5" s="18" t="s">
        <v>14</v>
      </c>
      <c r="E5" s="25" t="s">
        <v>30</v>
      </c>
      <c r="F5" s="25" t="s">
        <v>5</v>
      </c>
      <c r="G5" s="17">
        <v>38500</v>
      </c>
      <c r="H5" s="17">
        <v>1104.95</v>
      </c>
      <c r="I5" s="36">
        <v>230.95</v>
      </c>
      <c r="J5" s="17">
        <v>1170.4000000000001</v>
      </c>
      <c r="K5" s="17">
        <v>25</v>
      </c>
      <c r="L5" s="54">
        <f>H5+I5+J5+K5</f>
        <v>2531.3000000000002</v>
      </c>
      <c r="M5" s="33">
        <f>G5-L5</f>
        <v>35968.699999999997</v>
      </c>
    </row>
    <row r="6" spans="1:18" x14ac:dyDescent="0.25">
      <c r="A6" s="15">
        <f>A5+1</f>
        <v>2</v>
      </c>
      <c r="B6" s="34" t="s">
        <v>31</v>
      </c>
      <c r="C6" s="30" t="s">
        <v>18</v>
      </c>
      <c r="D6" s="18" t="s">
        <v>14</v>
      </c>
      <c r="E6" s="25" t="s">
        <v>32</v>
      </c>
      <c r="F6" s="25" t="s">
        <v>5</v>
      </c>
      <c r="G6" s="17">
        <v>20000</v>
      </c>
      <c r="H6" s="17">
        <v>574</v>
      </c>
      <c r="I6" s="36">
        <v>0</v>
      </c>
      <c r="J6" s="17">
        <v>608</v>
      </c>
      <c r="K6" s="17">
        <v>25</v>
      </c>
      <c r="L6" s="54">
        <f t="shared" ref="L6:L7" si="0">H6+I6+J6+K6</f>
        <v>1207</v>
      </c>
      <c r="M6" s="33">
        <f t="shared" ref="M6:M8" si="1">G6-L6</f>
        <v>18793</v>
      </c>
    </row>
    <row r="7" spans="1:18" ht="22.5" x14ac:dyDescent="0.25">
      <c r="A7" s="15">
        <f t="shared" ref="A7" si="2">A6+1</f>
        <v>3</v>
      </c>
      <c r="B7" s="34" t="s">
        <v>33</v>
      </c>
      <c r="C7" s="30" t="s">
        <v>19</v>
      </c>
      <c r="D7" s="19" t="s">
        <v>27</v>
      </c>
      <c r="E7" s="25" t="s">
        <v>34</v>
      </c>
      <c r="F7" s="25" t="s">
        <v>5</v>
      </c>
      <c r="G7" s="17">
        <v>85400</v>
      </c>
      <c r="H7" s="17">
        <v>2450.98</v>
      </c>
      <c r="I7" s="36">
        <v>8671.08</v>
      </c>
      <c r="J7" s="17">
        <v>2596.16</v>
      </c>
      <c r="K7" s="17">
        <v>25</v>
      </c>
      <c r="L7" s="54">
        <f t="shared" si="0"/>
        <v>13743.22</v>
      </c>
      <c r="M7" s="33">
        <f t="shared" si="1"/>
        <v>71656.78</v>
      </c>
    </row>
    <row r="8" spans="1:18" x14ac:dyDescent="0.25">
      <c r="A8" s="27"/>
      <c r="B8" s="34" t="s">
        <v>10</v>
      </c>
      <c r="C8" s="31"/>
      <c r="D8" s="18"/>
      <c r="E8" s="35">
        <f>COUNTA(E4:E7)</f>
        <v>3</v>
      </c>
      <c r="F8" s="35"/>
      <c r="G8" s="36">
        <f>SUM(G5:G7)</f>
        <v>143900</v>
      </c>
      <c r="H8" s="36">
        <f>SUM(H5:H7)</f>
        <v>4129.93</v>
      </c>
      <c r="I8" s="36">
        <f t="shared" ref="I8:L8" si="3">SUM(I5:I7)</f>
        <v>8902.0300000000007</v>
      </c>
      <c r="J8" s="36">
        <f t="shared" si="3"/>
        <v>4374.5600000000004</v>
      </c>
      <c r="K8" s="36">
        <f t="shared" si="3"/>
        <v>75</v>
      </c>
      <c r="L8" s="54">
        <f t="shared" si="3"/>
        <v>17481.52</v>
      </c>
      <c r="M8" s="33">
        <f t="shared" si="1"/>
        <v>126418.48</v>
      </c>
    </row>
    <row r="9" spans="1:18" x14ac:dyDescent="0.25">
      <c r="A9" s="27"/>
      <c r="B9" s="34"/>
      <c r="C9" s="31"/>
      <c r="D9" s="18"/>
      <c r="E9" s="37"/>
      <c r="F9" s="37"/>
      <c r="G9" s="36"/>
      <c r="H9" s="46"/>
      <c r="I9" s="36"/>
      <c r="J9" s="23"/>
      <c r="K9" s="50"/>
      <c r="L9" s="55"/>
      <c r="M9" s="51"/>
    </row>
    <row r="10" spans="1:18" ht="22.5" x14ac:dyDescent="0.25">
      <c r="A10" s="15">
        <f>A7+1</f>
        <v>4</v>
      </c>
      <c r="B10" s="34" t="s">
        <v>35</v>
      </c>
      <c r="C10" s="30" t="s">
        <v>19</v>
      </c>
      <c r="D10" s="18" t="s">
        <v>17</v>
      </c>
      <c r="E10" s="25" t="s">
        <v>36</v>
      </c>
      <c r="F10" s="25" t="s">
        <v>5</v>
      </c>
      <c r="G10" s="17">
        <v>38500</v>
      </c>
      <c r="H10" s="17">
        <v>1104.95</v>
      </c>
      <c r="I10" s="36">
        <v>230.95</v>
      </c>
      <c r="J10" s="17">
        <v>1170.4000000000001</v>
      </c>
      <c r="K10" s="17">
        <v>25</v>
      </c>
      <c r="L10" s="54">
        <f>H10+I10+J10+K10</f>
        <v>2531.3000000000002</v>
      </c>
      <c r="M10" s="33">
        <f>G10-L10</f>
        <v>35968.699999999997</v>
      </c>
      <c r="R10">
        <v>0</v>
      </c>
    </row>
    <row r="11" spans="1:18" x14ac:dyDescent="0.25">
      <c r="A11" s="15"/>
      <c r="B11" s="34" t="s">
        <v>10</v>
      </c>
      <c r="C11" s="31"/>
      <c r="D11" s="19"/>
      <c r="E11" s="25">
        <f>COUNTA(E10:E10)</f>
        <v>1</v>
      </c>
      <c r="F11" s="25"/>
      <c r="G11" s="17">
        <f t="shared" ref="G11:L11" si="4">SUM(G10:G10)</f>
        <v>38500</v>
      </c>
      <c r="H11" s="17">
        <f t="shared" si="4"/>
        <v>1104.95</v>
      </c>
      <c r="I11" s="17">
        <f t="shared" si="4"/>
        <v>230.95</v>
      </c>
      <c r="J11" s="17">
        <f t="shared" si="4"/>
        <v>1170.4000000000001</v>
      </c>
      <c r="K11" s="17">
        <f t="shared" si="4"/>
        <v>25</v>
      </c>
      <c r="L11" s="54">
        <f t="shared" si="4"/>
        <v>2531.3000000000002</v>
      </c>
      <c r="M11" s="33">
        <f t="shared" ref="M11" si="5">G11-L11</f>
        <v>35968.699999999997</v>
      </c>
    </row>
    <row r="12" spans="1:18" x14ac:dyDescent="0.25">
      <c r="A12" s="15"/>
      <c r="B12" s="34"/>
      <c r="C12" s="30"/>
      <c r="D12" s="19"/>
      <c r="E12" s="25"/>
      <c r="F12" s="25"/>
      <c r="G12" s="26"/>
      <c r="H12" s="26"/>
      <c r="I12" s="26"/>
      <c r="J12" s="26"/>
      <c r="K12" s="26"/>
      <c r="L12" s="46"/>
      <c r="M12" s="33"/>
    </row>
    <row r="13" spans="1:18" ht="22.5" x14ac:dyDescent="0.25">
      <c r="A13" s="15">
        <f>A10+1</f>
        <v>5</v>
      </c>
      <c r="B13" s="34" t="s">
        <v>37</v>
      </c>
      <c r="C13" s="30" t="s">
        <v>18</v>
      </c>
      <c r="D13" s="19" t="s">
        <v>4</v>
      </c>
      <c r="E13" s="25" t="s">
        <v>38</v>
      </c>
      <c r="F13" s="25" t="s">
        <v>5</v>
      </c>
      <c r="G13" s="17">
        <v>33000</v>
      </c>
      <c r="H13" s="17">
        <v>947.1</v>
      </c>
      <c r="I13" s="17">
        <v>0</v>
      </c>
      <c r="J13" s="17">
        <v>1003.2</v>
      </c>
      <c r="K13" s="17">
        <v>375</v>
      </c>
      <c r="L13" s="56">
        <f t="shared" ref="L13" si="6">H13+I13+J13+K13</f>
        <v>2325.3000000000002</v>
      </c>
      <c r="M13" s="33">
        <f t="shared" ref="M13" si="7">G13-L13</f>
        <v>30674.7</v>
      </c>
    </row>
    <row r="14" spans="1:18" ht="20.25" customHeight="1" x14ac:dyDescent="0.25">
      <c r="A14" s="27"/>
      <c r="B14" s="34" t="s">
        <v>10</v>
      </c>
      <c r="C14" s="31"/>
      <c r="D14" s="19"/>
      <c r="E14" s="25">
        <f>COUNTA(E13:E13)</f>
        <v>1</v>
      </c>
      <c r="F14" s="25"/>
      <c r="G14" s="17">
        <f t="shared" ref="G14:L14" si="8">SUM(G13:G13)</f>
        <v>33000</v>
      </c>
      <c r="H14" s="17">
        <f t="shared" si="8"/>
        <v>947.1</v>
      </c>
      <c r="I14" s="17">
        <f t="shared" si="8"/>
        <v>0</v>
      </c>
      <c r="J14" s="17">
        <f t="shared" si="8"/>
        <v>1003.2</v>
      </c>
      <c r="K14" s="17">
        <f t="shared" si="8"/>
        <v>375</v>
      </c>
      <c r="L14" s="56">
        <f t="shared" si="8"/>
        <v>2325.3000000000002</v>
      </c>
      <c r="M14" s="33">
        <f>G14-L14</f>
        <v>30674.7</v>
      </c>
    </row>
    <row r="15" spans="1:18" x14ac:dyDescent="0.25">
      <c r="A15" s="27"/>
      <c r="B15" s="34"/>
      <c r="C15" s="30"/>
      <c r="D15" s="19"/>
      <c r="E15" s="25"/>
      <c r="F15" s="25"/>
      <c r="G15" s="17"/>
      <c r="H15" s="17"/>
      <c r="I15" s="17"/>
      <c r="J15" s="17"/>
      <c r="K15" s="17"/>
      <c r="L15" s="46"/>
      <c r="M15" s="33"/>
    </row>
    <row r="16" spans="1:18" ht="33.75" x14ac:dyDescent="0.25">
      <c r="A16" s="15">
        <f>A13+1</f>
        <v>6</v>
      </c>
      <c r="B16" s="34" t="s">
        <v>39</v>
      </c>
      <c r="C16" s="30" t="s">
        <v>18</v>
      </c>
      <c r="D16" s="18" t="s">
        <v>40</v>
      </c>
      <c r="E16" s="25" t="s">
        <v>41</v>
      </c>
      <c r="F16" s="20" t="s">
        <v>5</v>
      </c>
      <c r="G16" s="17">
        <v>30500</v>
      </c>
      <c r="H16" s="17">
        <v>875.35</v>
      </c>
      <c r="I16" s="17">
        <v>0</v>
      </c>
      <c r="J16" s="17">
        <v>927.2</v>
      </c>
      <c r="K16" s="17">
        <v>375</v>
      </c>
      <c r="L16" s="54">
        <f>H16+I16+J16+K16</f>
        <v>2177.5500000000002</v>
      </c>
      <c r="M16" s="33">
        <f t="shared" ref="M16:M17" si="9">G16-L16</f>
        <v>28322.45</v>
      </c>
    </row>
    <row r="17" spans="1:13" ht="36" customHeight="1" x14ac:dyDescent="0.25">
      <c r="A17" s="15">
        <f>A16+1</f>
        <v>7</v>
      </c>
      <c r="B17" s="34" t="s">
        <v>42</v>
      </c>
      <c r="C17" s="30" t="s">
        <v>18</v>
      </c>
      <c r="D17" s="18" t="s">
        <v>40</v>
      </c>
      <c r="E17" s="25" t="s">
        <v>43</v>
      </c>
      <c r="F17" s="20" t="s">
        <v>5</v>
      </c>
      <c r="G17" s="17">
        <v>26840</v>
      </c>
      <c r="H17" s="17">
        <v>770.31</v>
      </c>
      <c r="I17" s="17">
        <v>0</v>
      </c>
      <c r="J17" s="17">
        <v>815.94</v>
      </c>
      <c r="K17" s="17">
        <v>1375.12</v>
      </c>
      <c r="L17" s="54">
        <f>H17+I17+J17+K17</f>
        <v>2961.37</v>
      </c>
      <c r="M17" s="33">
        <f t="shared" si="9"/>
        <v>23878.63</v>
      </c>
    </row>
    <row r="18" spans="1:13" ht="33.75" x14ac:dyDescent="0.25">
      <c r="A18" s="15">
        <f>A17+1</f>
        <v>8</v>
      </c>
      <c r="B18" s="34" t="s">
        <v>44</v>
      </c>
      <c r="C18" s="30" t="s">
        <v>18</v>
      </c>
      <c r="D18" s="18" t="s">
        <v>40</v>
      </c>
      <c r="E18" s="25" t="s">
        <v>45</v>
      </c>
      <c r="F18" s="20" t="s">
        <v>5</v>
      </c>
      <c r="G18" s="17">
        <v>38500</v>
      </c>
      <c r="H18" s="17">
        <v>1104.95</v>
      </c>
      <c r="I18" s="36">
        <v>230.95</v>
      </c>
      <c r="J18" s="17">
        <v>1170.4000000000001</v>
      </c>
      <c r="K18" s="17">
        <v>25</v>
      </c>
      <c r="L18" s="54">
        <f>H18+I18+J18+K18</f>
        <v>2531.3000000000002</v>
      </c>
      <c r="M18" s="33">
        <f>G18-L18</f>
        <v>35968.699999999997</v>
      </c>
    </row>
    <row r="19" spans="1:13" x14ac:dyDescent="0.25">
      <c r="A19" s="27"/>
      <c r="B19" s="34" t="s">
        <v>10</v>
      </c>
      <c r="C19" s="31"/>
      <c r="D19" s="34"/>
      <c r="E19" s="35">
        <f>COUNTA(E16:E18)</f>
        <v>3</v>
      </c>
      <c r="F19" s="38"/>
      <c r="G19" s="17">
        <f t="shared" ref="G19:M19" si="10">SUM(G16:G18)</f>
        <v>95840</v>
      </c>
      <c r="H19" s="17">
        <f t="shared" si="10"/>
        <v>2750.61</v>
      </c>
      <c r="I19" s="17">
        <f t="shared" si="10"/>
        <v>230.95</v>
      </c>
      <c r="J19" s="17">
        <f t="shared" si="10"/>
        <v>2913.54</v>
      </c>
      <c r="K19" s="17">
        <f t="shared" si="10"/>
        <v>1775.12</v>
      </c>
      <c r="L19" s="54">
        <f t="shared" si="10"/>
        <v>7670.22</v>
      </c>
      <c r="M19" s="33">
        <f t="shared" si="10"/>
        <v>88169.78</v>
      </c>
    </row>
    <row r="20" spans="1:13" x14ac:dyDescent="0.25">
      <c r="A20" s="27"/>
      <c r="B20" s="34"/>
      <c r="C20" s="31"/>
      <c r="D20" s="19"/>
      <c r="E20" s="25"/>
      <c r="F20" s="25"/>
      <c r="G20" s="17"/>
      <c r="H20" s="17"/>
      <c r="I20" s="17"/>
      <c r="J20" s="17"/>
      <c r="K20" s="17"/>
      <c r="L20" s="46"/>
      <c r="M20" s="33"/>
    </row>
    <row r="21" spans="1:13" ht="19.5" customHeight="1" x14ac:dyDescent="0.25">
      <c r="A21" s="15">
        <f>A18+1</f>
        <v>9</v>
      </c>
      <c r="B21" s="34" t="s">
        <v>46</v>
      </c>
      <c r="C21" s="30" t="s">
        <v>18</v>
      </c>
      <c r="D21" s="19" t="s">
        <v>20</v>
      </c>
      <c r="E21" s="25" t="s">
        <v>47</v>
      </c>
      <c r="F21" s="25" t="s">
        <v>5</v>
      </c>
      <c r="G21" s="17">
        <v>48800</v>
      </c>
      <c r="H21" s="17">
        <v>1400.56</v>
      </c>
      <c r="I21" s="17">
        <v>1684.64</v>
      </c>
      <c r="J21" s="17">
        <v>1483.52</v>
      </c>
      <c r="K21" s="17">
        <v>375</v>
      </c>
      <c r="L21" s="54">
        <f>H21+I21+J21+K21</f>
        <v>4943.72</v>
      </c>
      <c r="M21" s="33">
        <f t="shared" ref="M21:M26" si="11">G21-L21</f>
        <v>43856.28</v>
      </c>
    </row>
    <row r="22" spans="1:13" ht="21.75" customHeight="1" x14ac:dyDescent="0.25">
      <c r="A22" s="15">
        <f>A21+1</f>
        <v>10</v>
      </c>
      <c r="B22" s="34" t="s">
        <v>48</v>
      </c>
      <c r="C22" s="30" t="s">
        <v>19</v>
      </c>
      <c r="D22" s="19" t="s">
        <v>20</v>
      </c>
      <c r="E22" s="25" t="s">
        <v>49</v>
      </c>
      <c r="F22" s="20" t="s">
        <v>5</v>
      </c>
      <c r="G22" s="17">
        <v>42700</v>
      </c>
      <c r="H22" s="17">
        <v>1225.49</v>
      </c>
      <c r="I22" s="17">
        <v>823.71</v>
      </c>
      <c r="J22" s="17">
        <v>1298.08</v>
      </c>
      <c r="K22" s="17">
        <v>25</v>
      </c>
      <c r="L22" s="54">
        <f t="shared" ref="L22:L23" si="12">H22+I22+J22+K22</f>
        <v>3372.28</v>
      </c>
      <c r="M22" s="33">
        <f t="shared" ref="M22:M23" si="13">G22-L22</f>
        <v>39327.72</v>
      </c>
    </row>
    <row r="23" spans="1:13" ht="22.5" x14ac:dyDescent="0.25">
      <c r="A23" s="15">
        <f t="shared" ref="A23:A25" si="14">A22+1</f>
        <v>11</v>
      </c>
      <c r="B23" s="60" t="s">
        <v>50</v>
      </c>
      <c r="C23" s="32" t="s">
        <v>18</v>
      </c>
      <c r="D23" s="19" t="s">
        <v>20</v>
      </c>
      <c r="E23" s="25" t="s">
        <v>51</v>
      </c>
      <c r="F23" s="20" t="s">
        <v>5</v>
      </c>
      <c r="G23" s="17">
        <v>65000</v>
      </c>
      <c r="H23" s="17">
        <v>1865.5</v>
      </c>
      <c r="I23" s="36">
        <v>4427.58</v>
      </c>
      <c r="J23" s="17">
        <v>1976</v>
      </c>
      <c r="K23" s="17">
        <v>25</v>
      </c>
      <c r="L23" s="54">
        <f t="shared" si="12"/>
        <v>8294.08</v>
      </c>
      <c r="M23" s="33">
        <f t="shared" si="13"/>
        <v>56705.919999999998</v>
      </c>
    </row>
    <row r="24" spans="1:13" ht="22.5" x14ac:dyDescent="0.25">
      <c r="A24" s="15">
        <f>A23+1</f>
        <v>12</v>
      </c>
      <c r="B24" s="60" t="s">
        <v>52</v>
      </c>
      <c r="C24" s="32" t="s">
        <v>18</v>
      </c>
      <c r="D24" s="19" t="s">
        <v>20</v>
      </c>
      <c r="E24" s="25" t="s">
        <v>53</v>
      </c>
      <c r="F24" s="20" t="s">
        <v>5</v>
      </c>
      <c r="G24" s="17">
        <v>52690</v>
      </c>
      <c r="H24" s="17">
        <v>1512.2</v>
      </c>
      <c r="I24" s="36">
        <v>2233.65</v>
      </c>
      <c r="J24" s="17">
        <v>1601.78</v>
      </c>
      <c r="K24" s="17">
        <v>25</v>
      </c>
      <c r="L24" s="54">
        <f t="shared" ref="L24" si="15">H24+I24+J24+K24</f>
        <v>5372.63</v>
      </c>
      <c r="M24" s="33">
        <f t="shared" ref="M24" si="16">G24-L24</f>
        <v>47317.37</v>
      </c>
    </row>
    <row r="25" spans="1:13" ht="26.25" customHeight="1" x14ac:dyDescent="0.25">
      <c r="A25" s="15">
        <f t="shared" si="14"/>
        <v>13</v>
      </c>
      <c r="B25" s="60" t="s">
        <v>54</v>
      </c>
      <c r="C25" s="32" t="s">
        <v>18</v>
      </c>
      <c r="D25" s="19" t="s">
        <v>20</v>
      </c>
      <c r="E25" s="25" t="s">
        <v>53</v>
      </c>
      <c r="F25" s="20" t="s">
        <v>5</v>
      </c>
      <c r="G25" s="17">
        <v>44000</v>
      </c>
      <c r="H25" s="17">
        <v>1262.8</v>
      </c>
      <c r="I25" s="36">
        <v>1007.19</v>
      </c>
      <c r="J25" s="17">
        <v>1337.6</v>
      </c>
      <c r="K25" s="17">
        <v>25</v>
      </c>
      <c r="L25" s="54">
        <f t="shared" ref="L25" si="17">H25+I25+J25+K25</f>
        <v>3632.59</v>
      </c>
      <c r="M25" s="33">
        <f t="shared" si="11"/>
        <v>40367.410000000003</v>
      </c>
    </row>
    <row r="26" spans="1:13" x14ac:dyDescent="0.25">
      <c r="A26" s="27"/>
      <c r="B26" s="34" t="s">
        <v>10</v>
      </c>
      <c r="C26" s="31"/>
      <c r="D26" s="19"/>
      <c r="E26" s="25">
        <f>COUNTA(E21:E25)</f>
        <v>5</v>
      </c>
      <c r="F26" s="25"/>
      <c r="G26" s="17">
        <f>SUM(G21:G25)</f>
        <v>253190</v>
      </c>
      <c r="H26" s="17">
        <f>SUM(H21:H25)</f>
        <v>7266.55</v>
      </c>
      <c r="I26" s="17">
        <f>SUM(I21:I25)</f>
        <v>10176.77</v>
      </c>
      <c r="J26" s="17">
        <f>SUM(J21:J25)</f>
        <v>7696.98</v>
      </c>
      <c r="K26" s="17">
        <f>SUM(K21:K25)</f>
        <v>475</v>
      </c>
      <c r="L26" s="54">
        <f>SUM(L21:L25)</f>
        <v>25615.3</v>
      </c>
      <c r="M26" s="33">
        <f t="shared" si="11"/>
        <v>227574.7</v>
      </c>
    </row>
    <row r="27" spans="1:13" x14ac:dyDescent="0.25">
      <c r="A27" s="27"/>
      <c r="B27" s="34"/>
      <c r="C27" s="31"/>
      <c r="D27" s="19"/>
      <c r="E27" s="25"/>
      <c r="F27" s="25"/>
      <c r="G27" s="17"/>
      <c r="H27" s="17"/>
      <c r="I27" s="17"/>
      <c r="J27" s="17"/>
      <c r="K27" s="17"/>
      <c r="L27" s="54"/>
      <c r="M27" s="33"/>
    </row>
    <row r="28" spans="1:13" ht="47.25" customHeight="1" x14ac:dyDescent="0.25">
      <c r="A28" s="27">
        <f>A25+1</f>
        <v>14</v>
      </c>
      <c r="B28" s="34" t="s">
        <v>55</v>
      </c>
      <c r="C28" s="31" t="s">
        <v>19</v>
      </c>
      <c r="D28" s="19" t="s">
        <v>79</v>
      </c>
      <c r="E28" s="19" t="s">
        <v>56</v>
      </c>
      <c r="F28" s="20" t="s">
        <v>5</v>
      </c>
      <c r="G28" s="17">
        <v>60500</v>
      </c>
      <c r="H28" s="17">
        <v>1736.35</v>
      </c>
      <c r="I28" s="17">
        <v>3580.77</v>
      </c>
      <c r="J28" s="17">
        <v>1839.2</v>
      </c>
      <c r="K28" s="17">
        <v>25</v>
      </c>
      <c r="L28" s="54">
        <f>H28+I28+J28+K28</f>
        <v>7181.32</v>
      </c>
      <c r="M28" s="33">
        <f>G28-L28</f>
        <v>53318.68</v>
      </c>
    </row>
    <row r="29" spans="1:13" ht="19.5" customHeight="1" x14ac:dyDescent="0.25">
      <c r="A29" s="27"/>
      <c r="B29" s="34" t="s">
        <v>10</v>
      </c>
      <c r="C29" s="31"/>
      <c r="D29" s="19"/>
      <c r="E29" s="25">
        <v>1</v>
      </c>
      <c r="F29" s="25"/>
      <c r="G29" s="17">
        <v>60500</v>
      </c>
      <c r="H29" s="17">
        <v>1736.35</v>
      </c>
      <c r="I29" s="17">
        <v>3580.77</v>
      </c>
      <c r="J29" s="17">
        <v>1839.2</v>
      </c>
      <c r="K29" s="17">
        <v>25</v>
      </c>
      <c r="L29" s="54">
        <f>H29+I29+J29+K29</f>
        <v>7181.32</v>
      </c>
      <c r="M29" s="33">
        <f t="shared" ref="M29" si="18">G29-L29</f>
        <v>53318.68</v>
      </c>
    </row>
    <row r="30" spans="1:13" x14ac:dyDescent="0.25">
      <c r="A30" s="27"/>
      <c r="B30" s="34"/>
      <c r="C30" s="30"/>
      <c r="D30" s="19"/>
      <c r="E30" s="25"/>
      <c r="F30" s="25"/>
      <c r="G30" s="26"/>
      <c r="H30" s="26"/>
      <c r="I30" s="26"/>
      <c r="J30" s="26"/>
      <c r="K30" s="26"/>
      <c r="L30" s="46"/>
      <c r="M30" s="33"/>
    </row>
    <row r="31" spans="1:13" ht="33.75" x14ac:dyDescent="0.25">
      <c r="A31" s="15">
        <f>A28+1</f>
        <v>15</v>
      </c>
      <c r="B31" s="34" t="s">
        <v>57</v>
      </c>
      <c r="C31" s="30" t="s">
        <v>18</v>
      </c>
      <c r="D31" s="19" t="s">
        <v>11</v>
      </c>
      <c r="E31" s="25" t="s">
        <v>58</v>
      </c>
      <c r="F31" s="25" t="s">
        <v>5</v>
      </c>
      <c r="G31" s="17">
        <v>27000</v>
      </c>
      <c r="H31" s="17">
        <v>774.9</v>
      </c>
      <c r="I31" s="17">
        <v>0</v>
      </c>
      <c r="J31" s="17">
        <v>820.8</v>
      </c>
      <c r="K31" s="17">
        <v>25</v>
      </c>
      <c r="L31" s="54">
        <f>H31+I31+J31+K31</f>
        <v>1620.7</v>
      </c>
      <c r="M31" s="33">
        <f t="shared" ref="M31:M40" si="19">G31-L31</f>
        <v>25379.3</v>
      </c>
    </row>
    <row r="32" spans="1:13" ht="36.75" customHeight="1" x14ac:dyDescent="0.25">
      <c r="A32" s="15">
        <f>A31+1</f>
        <v>16</v>
      </c>
      <c r="B32" s="34" t="s">
        <v>59</v>
      </c>
      <c r="C32" s="30" t="s">
        <v>19</v>
      </c>
      <c r="D32" s="19" t="s">
        <v>11</v>
      </c>
      <c r="E32" s="25" t="s">
        <v>60</v>
      </c>
      <c r="F32" s="25" t="s">
        <v>5</v>
      </c>
      <c r="G32" s="17">
        <v>30000</v>
      </c>
      <c r="H32" s="17">
        <v>861</v>
      </c>
      <c r="I32" s="17">
        <v>0</v>
      </c>
      <c r="J32" s="17">
        <v>912</v>
      </c>
      <c r="K32" s="17">
        <v>25</v>
      </c>
      <c r="L32" s="54">
        <f t="shared" ref="L32" si="20">H32+I32+J32+K32</f>
        <v>1798</v>
      </c>
      <c r="M32" s="33">
        <f t="shared" ref="M32" si="21">G32-L32</f>
        <v>28202</v>
      </c>
    </row>
    <row r="33" spans="1:13" ht="36.75" customHeight="1" x14ac:dyDescent="0.25">
      <c r="A33" s="15">
        <f t="shared" ref="A33:A39" si="22">A32+1</f>
        <v>17</v>
      </c>
      <c r="B33" s="34" t="s">
        <v>77</v>
      </c>
      <c r="C33" s="30" t="s">
        <v>19</v>
      </c>
      <c r="D33" s="19" t="s">
        <v>11</v>
      </c>
      <c r="E33" s="25" t="s">
        <v>60</v>
      </c>
      <c r="F33" s="25" t="s">
        <v>5</v>
      </c>
      <c r="G33" s="17">
        <v>30000</v>
      </c>
      <c r="H33" s="17">
        <v>861</v>
      </c>
      <c r="I33" s="17">
        <v>0</v>
      </c>
      <c r="J33" s="17">
        <v>912</v>
      </c>
      <c r="K33" s="17">
        <v>25</v>
      </c>
      <c r="L33" s="54">
        <f t="shared" ref="L33:L38" si="23">H33+I33+J33+K33</f>
        <v>1798</v>
      </c>
      <c r="M33" s="33">
        <f t="shared" si="19"/>
        <v>28202</v>
      </c>
    </row>
    <row r="34" spans="1:13" ht="37.5" customHeight="1" x14ac:dyDescent="0.25">
      <c r="A34" s="15">
        <f t="shared" si="22"/>
        <v>18</v>
      </c>
      <c r="B34" s="60" t="s">
        <v>76</v>
      </c>
      <c r="C34" s="32" t="s">
        <v>19</v>
      </c>
      <c r="D34" s="19" t="s">
        <v>11</v>
      </c>
      <c r="E34" s="25" t="s">
        <v>60</v>
      </c>
      <c r="F34" s="20" t="s">
        <v>5</v>
      </c>
      <c r="G34" s="17">
        <v>37400</v>
      </c>
      <c r="H34" s="17">
        <v>1073.3800000000001</v>
      </c>
      <c r="I34" s="17">
        <v>75.7</v>
      </c>
      <c r="J34" s="17">
        <v>1136.96</v>
      </c>
      <c r="K34" s="17">
        <v>25</v>
      </c>
      <c r="L34" s="54">
        <f t="shared" si="23"/>
        <v>2311.04</v>
      </c>
      <c r="M34" s="33">
        <f t="shared" si="19"/>
        <v>35088.959999999999</v>
      </c>
    </row>
    <row r="35" spans="1:13" ht="34.5" customHeight="1" x14ac:dyDescent="0.25">
      <c r="A35" s="15">
        <f t="shared" si="22"/>
        <v>19</v>
      </c>
      <c r="B35" s="60" t="s">
        <v>61</v>
      </c>
      <c r="C35" s="32" t="s">
        <v>19</v>
      </c>
      <c r="D35" s="19" t="s">
        <v>11</v>
      </c>
      <c r="E35" s="25" t="s">
        <v>58</v>
      </c>
      <c r="F35" s="25" t="s">
        <v>5</v>
      </c>
      <c r="G35" s="17">
        <v>30000</v>
      </c>
      <c r="H35" s="17">
        <v>861</v>
      </c>
      <c r="I35" s="17">
        <v>0</v>
      </c>
      <c r="J35" s="17">
        <v>912</v>
      </c>
      <c r="K35" s="17">
        <v>25</v>
      </c>
      <c r="L35" s="54">
        <f t="shared" si="23"/>
        <v>1798</v>
      </c>
      <c r="M35" s="33">
        <f t="shared" si="19"/>
        <v>28202</v>
      </c>
    </row>
    <row r="36" spans="1:13" ht="33.75" x14ac:dyDescent="0.25">
      <c r="A36" s="15">
        <f t="shared" si="22"/>
        <v>20</v>
      </c>
      <c r="B36" s="60" t="s">
        <v>62</v>
      </c>
      <c r="C36" s="32" t="s">
        <v>19</v>
      </c>
      <c r="D36" s="19" t="s">
        <v>11</v>
      </c>
      <c r="E36" s="16" t="s">
        <v>63</v>
      </c>
      <c r="F36" s="25" t="s">
        <v>5</v>
      </c>
      <c r="G36" s="17">
        <v>38500</v>
      </c>
      <c r="H36" s="17">
        <v>1104.95</v>
      </c>
      <c r="I36" s="36">
        <v>230.95</v>
      </c>
      <c r="J36" s="17">
        <v>1170.4000000000001</v>
      </c>
      <c r="K36" s="17">
        <v>25</v>
      </c>
      <c r="L36" s="54">
        <f>H36+I36+J36+K36</f>
        <v>2531.3000000000002</v>
      </c>
      <c r="M36" s="33">
        <f>G36-L36</f>
        <v>35968.699999999997</v>
      </c>
    </row>
    <row r="37" spans="1:13" ht="33.75" x14ac:dyDescent="0.25">
      <c r="A37" s="15">
        <f t="shared" si="22"/>
        <v>21</v>
      </c>
      <c r="B37" s="60" t="s">
        <v>64</v>
      </c>
      <c r="C37" s="32" t="s">
        <v>19</v>
      </c>
      <c r="D37" s="19" t="s">
        <v>11</v>
      </c>
      <c r="E37" s="16" t="s">
        <v>63</v>
      </c>
      <c r="F37" s="25" t="s">
        <v>5</v>
      </c>
      <c r="G37" s="17">
        <v>38500</v>
      </c>
      <c r="H37" s="17">
        <v>1104.95</v>
      </c>
      <c r="I37" s="36">
        <v>230.95</v>
      </c>
      <c r="J37" s="17">
        <v>1170.4000000000001</v>
      </c>
      <c r="K37" s="17">
        <v>375</v>
      </c>
      <c r="L37" s="54">
        <f>H37+I37+J37+K37</f>
        <v>2881.3</v>
      </c>
      <c r="M37" s="33">
        <f>G37-L37</f>
        <v>35618.699999999997</v>
      </c>
    </row>
    <row r="38" spans="1:13" ht="33.75" x14ac:dyDescent="0.25">
      <c r="A38" s="15">
        <f t="shared" si="22"/>
        <v>22</v>
      </c>
      <c r="B38" s="60" t="s">
        <v>66</v>
      </c>
      <c r="C38" s="32" t="s">
        <v>18</v>
      </c>
      <c r="D38" s="19" t="s">
        <v>11</v>
      </c>
      <c r="E38" s="16" t="s">
        <v>13</v>
      </c>
      <c r="F38" s="25" t="s">
        <v>5</v>
      </c>
      <c r="G38" s="17">
        <v>30000</v>
      </c>
      <c r="H38" s="17">
        <v>861</v>
      </c>
      <c r="I38" s="17">
        <v>0</v>
      </c>
      <c r="J38" s="17">
        <v>912</v>
      </c>
      <c r="K38" s="17">
        <v>25</v>
      </c>
      <c r="L38" s="54">
        <f t="shared" si="23"/>
        <v>1798</v>
      </c>
      <c r="M38" s="33">
        <f t="shared" si="19"/>
        <v>28202</v>
      </c>
    </row>
    <row r="39" spans="1:13" ht="33.75" x14ac:dyDescent="0.25">
      <c r="A39" s="15">
        <f t="shared" si="22"/>
        <v>23</v>
      </c>
      <c r="B39" s="60" t="s">
        <v>65</v>
      </c>
      <c r="C39" s="32" t="s">
        <v>19</v>
      </c>
      <c r="D39" s="19" t="s">
        <v>11</v>
      </c>
      <c r="E39" s="16" t="s">
        <v>63</v>
      </c>
      <c r="F39" s="25" t="s">
        <v>5</v>
      </c>
      <c r="G39" s="17">
        <v>38500</v>
      </c>
      <c r="H39" s="17">
        <v>1104.95</v>
      </c>
      <c r="I39" s="36">
        <v>28.43</v>
      </c>
      <c r="J39" s="17">
        <v>1170.4000000000001</v>
      </c>
      <c r="K39" s="17">
        <v>1375.12</v>
      </c>
      <c r="L39" s="54">
        <f>H39+I39+J39+K39</f>
        <v>3678.9</v>
      </c>
      <c r="M39" s="33">
        <f>G39-L39</f>
        <v>34821.1</v>
      </c>
    </row>
    <row r="40" spans="1:13" x14ac:dyDescent="0.25">
      <c r="A40" s="27"/>
      <c r="B40" s="34" t="s">
        <v>10</v>
      </c>
      <c r="C40" s="31"/>
      <c r="D40" s="19"/>
      <c r="E40" s="25">
        <f>COUNTA(E31:E39)</f>
        <v>9</v>
      </c>
      <c r="F40" s="25"/>
      <c r="G40" s="17">
        <f>SUM(G31:G39)</f>
        <v>299900</v>
      </c>
      <c r="H40" s="17">
        <f>SUM(H31:H39)</f>
        <v>8607.1299999999992</v>
      </c>
      <c r="I40" s="17">
        <f>SUM(I33:I39)</f>
        <v>566.03</v>
      </c>
      <c r="J40" s="17">
        <f>SUM(J31:J39)</f>
        <v>9116.9599999999991</v>
      </c>
      <c r="K40" s="17">
        <f>SUM(K31:K39)</f>
        <v>1925.12</v>
      </c>
      <c r="L40" s="54">
        <f>SUM(L31:L39)</f>
        <v>20215.240000000002</v>
      </c>
      <c r="M40" s="33">
        <f t="shared" si="19"/>
        <v>279684.76</v>
      </c>
    </row>
    <row r="41" spans="1:13" x14ac:dyDescent="0.25">
      <c r="A41" s="27"/>
      <c r="B41" s="34"/>
      <c r="C41" s="30"/>
      <c r="D41" s="19"/>
      <c r="E41" s="25"/>
      <c r="F41" s="25"/>
      <c r="G41" s="17"/>
      <c r="H41" s="17"/>
      <c r="I41" s="17"/>
      <c r="J41" s="17"/>
      <c r="K41" s="17"/>
      <c r="L41" s="46"/>
      <c r="M41" s="33"/>
    </row>
    <row r="42" spans="1:13" ht="45" x14ac:dyDescent="0.25">
      <c r="A42" s="15">
        <f>A39+1</f>
        <v>24</v>
      </c>
      <c r="B42" s="34" t="s">
        <v>67</v>
      </c>
      <c r="C42" s="30" t="s">
        <v>18</v>
      </c>
      <c r="D42" s="19" t="s">
        <v>69</v>
      </c>
      <c r="E42" s="25" t="s">
        <v>68</v>
      </c>
      <c r="F42" s="25" t="s">
        <v>5</v>
      </c>
      <c r="G42" s="17">
        <v>38500</v>
      </c>
      <c r="H42" s="17">
        <v>1104.95</v>
      </c>
      <c r="I42" s="36">
        <v>230.95</v>
      </c>
      <c r="J42" s="17">
        <v>1170.4000000000001</v>
      </c>
      <c r="K42" s="17">
        <v>25</v>
      </c>
      <c r="L42" s="54">
        <f>H42+I42+J42+K42</f>
        <v>2531.3000000000002</v>
      </c>
      <c r="M42" s="33">
        <f>G42-L42</f>
        <v>35968.699999999997</v>
      </c>
    </row>
    <row r="43" spans="1:13" x14ac:dyDescent="0.25">
      <c r="A43" s="15"/>
      <c r="B43" s="34" t="s">
        <v>10</v>
      </c>
      <c r="C43" s="30"/>
      <c r="D43" s="19"/>
      <c r="E43" s="25">
        <v>1</v>
      </c>
      <c r="F43" s="25"/>
      <c r="G43" s="17">
        <v>38500</v>
      </c>
      <c r="H43" s="17">
        <v>1104.95</v>
      </c>
      <c r="I43" s="36">
        <v>230.95</v>
      </c>
      <c r="J43" s="17">
        <v>1170.4000000000001</v>
      </c>
      <c r="K43" s="17">
        <v>25</v>
      </c>
      <c r="L43" s="54">
        <f>H43+I43+J43+K43</f>
        <v>2531.3000000000002</v>
      </c>
      <c r="M43" s="33">
        <f t="shared" ref="M43:M49" si="24">G43-L43</f>
        <v>35968.699999999997</v>
      </c>
    </row>
    <row r="44" spans="1:13" x14ac:dyDescent="0.25">
      <c r="A44" s="15"/>
      <c r="B44" s="34"/>
      <c r="C44" s="30"/>
      <c r="D44" s="19"/>
      <c r="E44" s="25"/>
      <c r="F44" s="20"/>
      <c r="G44" s="17"/>
      <c r="H44" s="17"/>
      <c r="I44" s="17"/>
      <c r="J44" s="17"/>
      <c r="K44" s="17"/>
      <c r="L44" s="54"/>
      <c r="M44" s="33"/>
    </row>
    <row r="45" spans="1:13" ht="22.5" x14ac:dyDescent="0.25">
      <c r="A45" s="15">
        <f>A42+1</f>
        <v>25</v>
      </c>
      <c r="B45" s="34" t="s">
        <v>71</v>
      </c>
      <c r="C45" s="30" t="s">
        <v>19</v>
      </c>
      <c r="D45" s="19" t="s">
        <v>70</v>
      </c>
      <c r="E45" s="25" t="s">
        <v>72</v>
      </c>
      <c r="F45" s="20" t="s">
        <v>5</v>
      </c>
      <c r="G45" s="17">
        <v>34100</v>
      </c>
      <c r="H45" s="17">
        <v>978.67</v>
      </c>
      <c r="I45" s="17">
        <v>0</v>
      </c>
      <c r="J45" s="17">
        <v>1036.6400000000001</v>
      </c>
      <c r="K45" s="17">
        <v>25</v>
      </c>
      <c r="L45" s="54">
        <f t="shared" ref="L45" si="25">H45+I45+J45+K45</f>
        <v>2040.31</v>
      </c>
      <c r="M45" s="33">
        <f t="shared" si="24"/>
        <v>32059.69</v>
      </c>
    </row>
    <row r="46" spans="1:13" x14ac:dyDescent="0.25">
      <c r="A46" s="15"/>
      <c r="B46" s="34" t="s">
        <v>10</v>
      </c>
      <c r="C46" s="30"/>
      <c r="D46" s="19"/>
      <c r="E46" s="25">
        <f>COUNTA(E45:E45)</f>
        <v>1</v>
      </c>
      <c r="F46" s="20"/>
      <c r="G46" s="17">
        <f t="shared" ref="G46:M46" si="26">SUM(G45:G45)</f>
        <v>34100</v>
      </c>
      <c r="H46" s="17">
        <f t="shared" si="26"/>
        <v>978.67</v>
      </c>
      <c r="I46" s="17">
        <f t="shared" si="26"/>
        <v>0</v>
      </c>
      <c r="J46" s="17">
        <f t="shared" si="26"/>
        <v>1036.6400000000001</v>
      </c>
      <c r="K46" s="17">
        <f t="shared" si="26"/>
        <v>25</v>
      </c>
      <c r="L46" s="54">
        <f t="shared" si="26"/>
        <v>2040.31</v>
      </c>
      <c r="M46" s="33">
        <f t="shared" si="26"/>
        <v>32059.69</v>
      </c>
    </row>
    <row r="47" spans="1:13" x14ac:dyDescent="0.25">
      <c r="A47" s="15"/>
      <c r="B47" s="34"/>
      <c r="C47" s="30"/>
      <c r="D47" s="19"/>
      <c r="E47" s="25"/>
      <c r="F47" s="20"/>
      <c r="G47" s="17"/>
      <c r="H47" s="17"/>
      <c r="I47" s="17"/>
      <c r="J47" s="17"/>
      <c r="K47" s="17"/>
      <c r="L47" s="54"/>
      <c r="M47" s="33"/>
    </row>
    <row r="48" spans="1:13" ht="22.5" x14ac:dyDescent="0.25">
      <c r="A48" s="15">
        <f>A45+1</f>
        <v>26</v>
      </c>
      <c r="B48" s="34" t="s">
        <v>73</v>
      </c>
      <c r="C48" s="30" t="s">
        <v>19</v>
      </c>
      <c r="D48" s="19" t="s">
        <v>75</v>
      </c>
      <c r="E48" s="19" t="s">
        <v>74</v>
      </c>
      <c r="F48" s="20" t="s">
        <v>5</v>
      </c>
      <c r="G48" s="17">
        <v>42700</v>
      </c>
      <c r="H48" s="17">
        <v>1225.49</v>
      </c>
      <c r="I48" s="17">
        <v>621.20000000000005</v>
      </c>
      <c r="J48" s="17">
        <v>1298.08</v>
      </c>
      <c r="K48" s="17">
        <v>1375.12</v>
      </c>
      <c r="L48" s="54">
        <f t="shared" ref="L48" si="27">H48+I48+J48+K48</f>
        <v>4519.8900000000003</v>
      </c>
      <c r="M48" s="33">
        <f t="shared" ref="M48" si="28">G48-L48</f>
        <v>38180.11</v>
      </c>
    </row>
    <row r="49" spans="1:13" x14ac:dyDescent="0.25">
      <c r="A49" s="39"/>
      <c r="B49" s="40" t="s">
        <v>10</v>
      </c>
      <c r="C49" s="41"/>
      <c r="D49" s="42"/>
      <c r="E49" s="41">
        <v>1</v>
      </c>
      <c r="F49" s="41"/>
      <c r="G49" s="17">
        <v>42700</v>
      </c>
      <c r="H49" s="17">
        <v>1225.49</v>
      </c>
      <c r="I49" s="17">
        <v>621.20000000000005</v>
      </c>
      <c r="J49" s="17">
        <v>1298.08</v>
      </c>
      <c r="K49" s="17">
        <v>1375.12</v>
      </c>
      <c r="L49" s="57">
        <f t="shared" ref="L49" si="29">H49+I49+J49+K49</f>
        <v>4519.8900000000003</v>
      </c>
      <c r="M49" s="52">
        <f t="shared" si="24"/>
        <v>38180.11</v>
      </c>
    </row>
    <row r="50" spans="1:13" x14ac:dyDescent="0.25">
      <c r="A50" s="39"/>
      <c r="B50" s="40"/>
      <c r="C50" s="41"/>
      <c r="D50" s="42"/>
      <c r="E50" s="41"/>
      <c r="F50" s="41"/>
      <c r="G50" s="43"/>
      <c r="H50" s="43"/>
      <c r="I50" s="43"/>
      <c r="J50" s="43"/>
      <c r="K50" s="43"/>
      <c r="L50" s="58"/>
      <c r="M50" s="59"/>
    </row>
    <row r="51" spans="1:13" x14ac:dyDescent="0.25">
      <c r="A51" s="39"/>
      <c r="B51" s="40" t="s">
        <v>21</v>
      </c>
      <c r="C51" s="41"/>
      <c r="D51" s="42"/>
      <c r="E51" s="41">
        <f>E8+E11+E14+E19+E26+E40+E43+E46+E49+E29</f>
        <v>26</v>
      </c>
      <c r="F51" s="41"/>
      <c r="G51" s="43">
        <f>G8+G11+G14+G19+G26+G29+G40+G43+G46+G49</f>
        <v>1040130</v>
      </c>
      <c r="H51" s="43">
        <f>H8+H11+H14+H19+H26+H29+H40+H43+H46+H49</f>
        <v>29851.73</v>
      </c>
      <c r="I51" s="43">
        <f>I8+I11+I14+I19+I26+I29+I40+I43+I46+I49</f>
        <v>24539.65</v>
      </c>
      <c r="J51" s="43">
        <f>J8+J43+J11+J14+J19+J26+J29+J40+J46+J49</f>
        <v>31619.96</v>
      </c>
      <c r="K51" s="43">
        <f>K8+K11+K14+K19+K26+K29+K40+K43+K46+K49</f>
        <v>6100.36</v>
      </c>
      <c r="L51" s="58">
        <f>L8+L11+L14+L19+L26+L29+L40+L43+L46+L49</f>
        <v>92111.7</v>
      </c>
      <c r="M51" s="58">
        <f>G51-L51</f>
        <v>948018.3</v>
      </c>
    </row>
    <row r="52" spans="1:13" x14ac:dyDescent="0.25">
      <c r="B52" s="9" t="s">
        <v>1</v>
      </c>
      <c r="C52" s="9"/>
      <c r="D52" s="10">
        <f>E51</f>
        <v>26</v>
      </c>
      <c r="E52" s="44" t="s">
        <v>9</v>
      </c>
      <c r="F52" s="11">
        <f>G51</f>
        <v>1040130</v>
      </c>
      <c r="G52" s="8"/>
    </row>
    <row r="53" spans="1:13" x14ac:dyDescent="0.25">
      <c r="B53" s="7"/>
      <c r="C53" s="7"/>
      <c r="D53" s="7"/>
      <c r="E53" s="45" t="s">
        <v>28</v>
      </c>
      <c r="F53" s="47">
        <f>M51</f>
        <v>948018.3</v>
      </c>
    </row>
    <row r="54" spans="1:13" x14ac:dyDescent="0.25">
      <c r="B54" s="7"/>
      <c r="C54" s="7"/>
      <c r="D54" s="7"/>
      <c r="E54" s="7"/>
      <c r="F54" s="7"/>
    </row>
    <row r="55" spans="1:13" x14ac:dyDescent="0.25">
      <c r="B55" s="7"/>
      <c r="C55" s="7"/>
      <c r="D55" s="7"/>
      <c r="E55" s="7"/>
      <c r="F55" s="7"/>
    </row>
    <row r="56" spans="1:13" x14ac:dyDescent="0.25">
      <c r="B56" s="7"/>
      <c r="C56" s="7"/>
      <c r="D56" s="7"/>
      <c r="E56" s="7"/>
      <c r="F56" s="7"/>
    </row>
    <row r="57" spans="1:13" x14ac:dyDescent="0.25">
      <c r="B57" s="7"/>
      <c r="C57" s="7"/>
      <c r="D57" s="7"/>
      <c r="E57" s="7"/>
      <c r="F57" s="7"/>
    </row>
    <row r="58" spans="1:13" x14ac:dyDescent="0.25">
      <c r="B58" s="7"/>
      <c r="C58" s="7"/>
      <c r="D58" s="7"/>
      <c r="E58" s="7"/>
      <c r="F58" s="7"/>
    </row>
    <row r="59" spans="1:13" x14ac:dyDescent="0.25">
      <c r="B59" s="7"/>
      <c r="C59" s="7"/>
      <c r="D59" s="7"/>
      <c r="E59" s="7"/>
      <c r="F59" s="7"/>
    </row>
    <row r="60" spans="1:13" x14ac:dyDescent="0.25">
      <c r="B60" s="7"/>
      <c r="C60" s="7"/>
      <c r="D60" s="7"/>
      <c r="E60" s="7"/>
      <c r="F60" s="7"/>
    </row>
    <row r="61" spans="1:13" x14ac:dyDescent="0.25">
      <c r="B61" s="7"/>
      <c r="C61" s="7"/>
      <c r="D61" s="7"/>
      <c r="E61" s="7"/>
      <c r="F61" s="7"/>
    </row>
    <row r="62" spans="1:13" x14ac:dyDescent="0.25">
      <c r="B62" s="7"/>
      <c r="C62" s="7"/>
      <c r="D62" s="7"/>
      <c r="E62" s="7"/>
      <c r="F62" s="7"/>
    </row>
    <row r="63" spans="1:13" x14ac:dyDescent="0.25">
      <c r="B63" s="7"/>
      <c r="C63" s="7"/>
      <c r="D63" s="7"/>
      <c r="E63" s="7"/>
      <c r="F63" s="7"/>
    </row>
    <row r="64" spans="1:13" x14ac:dyDescent="0.25">
      <c r="B64" s="7"/>
      <c r="C64" s="7"/>
      <c r="D64" s="7"/>
      <c r="E64" s="7"/>
      <c r="F64" s="7"/>
    </row>
    <row r="65" spans="2:6" x14ac:dyDescent="0.25">
      <c r="B65" s="7"/>
      <c r="C65" s="7"/>
      <c r="D65" s="7"/>
      <c r="E65" s="7"/>
      <c r="F65" s="7"/>
    </row>
    <row r="66" spans="2:6" x14ac:dyDescent="0.25">
      <c r="B66" s="1"/>
      <c r="C66" s="1"/>
      <c r="D66" s="1"/>
    </row>
  </sheetData>
  <mergeCells count="2">
    <mergeCell ref="A1:M1"/>
    <mergeCell ref="A2:M2"/>
  </mergeCells>
  <pageMargins left="0.56000000000000005" right="0.31" top="0.5" bottom="0.39370078740157499" header="0.31496062992126" footer="0.39370078740157499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Fija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Juan Manuel Joa Mirambeaux</cp:lastModifiedBy>
  <cp:lastPrinted>2022-06-08T13:18:03Z</cp:lastPrinted>
  <dcterms:created xsi:type="dcterms:W3CDTF">2016-03-03T19:51:24Z</dcterms:created>
  <dcterms:modified xsi:type="dcterms:W3CDTF">2022-07-26T15:16:49Z</dcterms:modified>
</cp:coreProperties>
</file>