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uwinMatosHernánde\Downloads\"/>
    </mc:Choice>
  </mc:AlternateContent>
  <xr:revisionPtr revIDLastSave="0" documentId="8_{B253AB66-66B3-4405-8570-FA8D10595A4A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9" i="107" l="1"/>
  <c r="A11" i="107"/>
  <c r="J56" i="107" l="1"/>
  <c r="H56" i="107"/>
  <c r="E87" i="107"/>
  <c r="J77" i="107"/>
  <c r="H77" i="107"/>
  <c r="J76" i="107"/>
  <c r="H76" i="107"/>
  <c r="J44" i="107"/>
  <c r="H44" i="107"/>
  <c r="J43" i="107"/>
  <c r="H43" i="107"/>
  <c r="K46" i="107"/>
  <c r="J55" i="107"/>
  <c r="J57" i="107"/>
  <c r="J82" i="107"/>
  <c r="J83" i="107"/>
  <c r="J84" i="107"/>
  <c r="J85" i="107"/>
  <c r="J86" i="107"/>
  <c r="H82" i="107"/>
  <c r="H83" i="107"/>
  <c r="H84" i="107"/>
  <c r="H85" i="107"/>
  <c r="H86" i="107"/>
  <c r="J81" i="107"/>
  <c r="H81" i="107"/>
  <c r="J64" i="107"/>
  <c r="J65" i="107"/>
  <c r="J66" i="107"/>
  <c r="J67" i="107"/>
  <c r="J68" i="107"/>
  <c r="J69" i="107"/>
  <c r="J70" i="107"/>
  <c r="J71" i="107"/>
  <c r="J72" i="107"/>
  <c r="J73" i="107"/>
  <c r="J74" i="107"/>
  <c r="J75" i="107"/>
  <c r="J78" i="107"/>
  <c r="H64" i="107"/>
  <c r="H65" i="107"/>
  <c r="H66" i="107"/>
  <c r="H67" i="107"/>
  <c r="H68" i="107"/>
  <c r="H69" i="107"/>
  <c r="H70" i="107"/>
  <c r="H71" i="107"/>
  <c r="H72" i="107"/>
  <c r="H73" i="107"/>
  <c r="H74" i="107"/>
  <c r="H75" i="107"/>
  <c r="H78" i="107"/>
  <c r="J63" i="107"/>
  <c r="H63" i="107"/>
  <c r="J60" i="107"/>
  <c r="H60" i="107"/>
  <c r="J54" i="107"/>
  <c r="H55" i="107"/>
  <c r="H57" i="107"/>
  <c r="H54" i="107"/>
  <c r="J51" i="107"/>
  <c r="H51" i="107"/>
  <c r="J48" i="107"/>
  <c r="H48" i="107"/>
  <c r="J26" i="107"/>
  <c r="J27" i="107"/>
  <c r="J28" i="107"/>
  <c r="J29" i="107"/>
  <c r="J30" i="107"/>
  <c r="J31" i="107"/>
  <c r="J32" i="107"/>
  <c r="J33" i="107"/>
  <c r="J34" i="107"/>
  <c r="J35" i="107"/>
  <c r="J36" i="107"/>
  <c r="J37" i="107"/>
  <c r="J38" i="107"/>
  <c r="J39" i="107"/>
  <c r="J40" i="107"/>
  <c r="J41" i="107"/>
  <c r="J42" i="107"/>
  <c r="J45" i="107"/>
  <c r="J25" i="107"/>
  <c r="H26" i="107"/>
  <c r="H27" i="107"/>
  <c r="H28" i="107"/>
  <c r="H29" i="107"/>
  <c r="H30" i="107"/>
  <c r="H31" i="107"/>
  <c r="H32" i="107"/>
  <c r="H33" i="107"/>
  <c r="H34" i="107"/>
  <c r="H35" i="107"/>
  <c r="H36" i="107"/>
  <c r="H37" i="107"/>
  <c r="H38" i="107"/>
  <c r="H39" i="107"/>
  <c r="H40" i="107"/>
  <c r="H41" i="107"/>
  <c r="H42" i="107"/>
  <c r="H45" i="107"/>
  <c r="H25" i="107"/>
  <c r="J22" i="107"/>
  <c r="J18" i="107"/>
  <c r="H22" i="107"/>
  <c r="H18" i="107"/>
  <c r="J19" i="107"/>
  <c r="H19" i="107"/>
  <c r="H12" i="107"/>
  <c r="J15" i="107"/>
  <c r="H15" i="107"/>
  <c r="J12" i="107"/>
  <c r="J11" i="107"/>
  <c r="J8" i="107"/>
  <c r="H11" i="107"/>
  <c r="H7" i="107"/>
  <c r="J6" i="107"/>
  <c r="H6" i="107"/>
  <c r="H8" i="107"/>
  <c r="J7" i="107"/>
  <c r="L76" i="107" l="1"/>
  <c r="M76" i="107" s="1"/>
  <c r="L43" i="107"/>
  <c r="M43" i="107" s="1"/>
  <c r="L56" i="107"/>
  <c r="M56" i="107" s="1"/>
  <c r="L77" i="107"/>
  <c r="M77" i="107" s="1"/>
  <c r="L44" i="107"/>
  <c r="M44" i="107" s="1"/>
  <c r="H87" i="107"/>
  <c r="L15" i="107"/>
  <c r="L65" i="107"/>
  <c r="M65" i="107" s="1"/>
  <c r="L73" i="107" l="1"/>
  <c r="M73" i="107" s="1"/>
  <c r="L72" i="107"/>
  <c r="M72" i="107" s="1"/>
  <c r="L71" i="107"/>
  <c r="M71" i="107" s="1"/>
  <c r="L70" i="107"/>
  <c r="M70" i="107" s="1"/>
  <c r="L33" i="107"/>
  <c r="M33" i="107" s="1"/>
  <c r="L82" i="107" l="1"/>
  <c r="M82" i="107" s="1"/>
  <c r="L83" i="107"/>
  <c r="M83" i="107" s="1"/>
  <c r="L84" i="107"/>
  <c r="M84" i="107" s="1"/>
  <c r="L85" i="107"/>
  <c r="M85" i="107" s="1"/>
  <c r="L86" i="107"/>
  <c r="M86" i="107" s="1"/>
  <c r="L63" i="107"/>
  <c r="M63" i="107" s="1"/>
  <c r="L64" i="107"/>
  <c r="M64" i="107" s="1"/>
  <c r="L66" i="107"/>
  <c r="M66" i="107" s="1"/>
  <c r="L67" i="107"/>
  <c r="M67" i="107" s="1"/>
  <c r="L68" i="107"/>
  <c r="M68" i="107" s="1"/>
  <c r="L69" i="107"/>
  <c r="M69" i="107" s="1"/>
  <c r="L74" i="107"/>
  <c r="M74" i="107" s="1"/>
  <c r="L75" i="107"/>
  <c r="M75" i="107" s="1"/>
  <c r="L78" i="107"/>
  <c r="M78" i="107" s="1"/>
  <c r="L55" i="107"/>
  <c r="M55" i="107" s="1"/>
  <c r="L57" i="107"/>
  <c r="M57" i="107" s="1"/>
  <c r="L25" i="107"/>
  <c r="M25" i="107" s="1"/>
  <c r="L26" i="107"/>
  <c r="M26" i="107" s="1"/>
  <c r="L27" i="107"/>
  <c r="M27" i="107" s="1"/>
  <c r="L28" i="107"/>
  <c r="M28" i="107" s="1"/>
  <c r="L29" i="107"/>
  <c r="M29" i="107" s="1"/>
  <c r="L30" i="107"/>
  <c r="M30" i="107" s="1"/>
  <c r="L31" i="107"/>
  <c r="M31" i="107" s="1"/>
  <c r="L32" i="107"/>
  <c r="M32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39" i="107"/>
  <c r="M39" i="107" s="1"/>
  <c r="L40" i="107"/>
  <c r="M40" i="107" s="1"/>
  <c r="L41" i="107"/>
  <c r="M41" i="107" s="1"/>
  <c r="L42" i="107"/>
  <c r="M42" i="107" s="1"/>
  <c r="L45" i="107"/>
  <c r="M45" i="107" s="1"/>
  <c r="L19" i="107"/>
  <c r="M19" i="107" s="1"/>
  <c r="L12" i="107"/>
  <c r="M12" i="107" s="1"/>
  <c r="L6" i="107"/>
  <c r="M6" i="107" s="1"/>
  <c r="L7" i="107"/>
  <c r="M7" i="107" s="1"/>
  <c r="L8" i="107"/>
  <c r="M8" i="107" s="1"/>
  <c r="L5" i="107"/>
  <c r="M5" i="107" s="1"/>
  <c r="K87" i="107"/>
  <c r="J87" i="107"/>
  <c r="I87" i="107"/>
  <c r="G87" i="107"/>
  <c r="L81" i="107"/>
  <c r="K79" i="107"/>
  <c r="J79" i="107"/>
  <c r="I79" i="107"/>
  <c r="H79" i="107"/>
  <c r="G79" i="107"/>
  <c r="K61" i="107"/>
  <c r="J61" i="107"/>
  <c r="I61" i="107"/>
  <c r="H61" i="107"/>
  <c r="G61" i="107"/>
  <c r="E61" i="107"/>
  <c r="L60" i="107"/>
  <c r="M60" i="107" s="1"/>
  <c r="K58" i="107"/>
  <c r="J58" i="107"/>
  <c r="I58" i="107"/>
  <c r="H58" i="107"/>
  <c r="G58" i="107"/>
  <c r="E58" i="107"/>
  <c r="L54" i="107"/>
  <c r="G52" i="107"/>
  <c r="E52" i="107"/>
  <c r="L51" i="107"/>
  <c r="L52" i="107" s="1"/>
  <c r="G49" i="107"/>
  <c r="E49" i="107"/>
  <c r="L48" i="107"/>
  <c r="L49" i="107" s="1"/>
  <c r="J46" i="107"/>
  <c r="I46" i="107"/>
  <c r="H46" i="107"/>
  <c r="G46" i="107"/>
  <c r="E46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L18" i="107"/>
  <c r="M18" i="107" s="1"/>
  <c r="L16" i="107"/>
  <c r="G16" i="107"/>
  <c r="E16" i="107"/>
  <c r="M15" i="107"/>
  <c r="K13" i="107"/>
  <c r="J13" i="107"/>
  <c r="I13" i="107"/>
  <c r="G13" i="107"/>
  <c r="H13" i="107" s="1"/>
  <c r="E13" i="107"/>
  <c r="L11" i="107"/>
  <c r="M11" i="107" s="1"/>
  <c r="A12" i="107"/>
  <c r="A15" i="107" s="1"/>
  <c r="A18" i="107" s="1"/>
  <c r="K9" i="107"/>
  <c r="J9" i="107"/>
  <c r="I9" i="107"/>
  <c r="H9" i="107"/>
  <c r="G9" i="107"/>
  <c r="E9" i="107"/>
  <c r="A6" i="107"/>
  <c r="A7" i="107" s="1"/>
  <c r="G89" i="107" l="1"/>
  <c r="E89" i="107"/>
  <c r="D90" i="107" s="1"/>
  <c r="I89" i="107"/>
  <c r="K89" i="107"/>
  <c r="A19" i="107"/>
  <c r="A22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5" i="107" s="1"/>
  <c r="A48" i="107" s="1"/>
  <c r="A51" i="107" s="1"/>
  <c r="A54" i="107" s="1"/>
  <c r="A55" i="107" s="1"/>
  <c r="A56" i="107" s="1"/>
  <c r="A57" i="107" s="1"/>
  <c r="A60" i="107" s="1"/>
  <c r="A63" i="107" s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A75" i="107" s="1"/>
  <c r="A76" i="107" s="1"/>
  <c r="A77" i="107" s="1"/>
  <c r="A78" i="107" s="1"/>
  <c r="J52" i="107"/>
  <c r="H52" i="107"/>
  <c r="H16" i="107"/>
  <c r="H89" i="107" s="1"/>
  <c r="J16" i="107"/>
  <c r="J49" i="107"/>
  <c r="H49" i="107"/>
  <c r="L87" i="107"/>
  <c r="M87" i="107" s="1"/>
  <c r="M16" i="107"/>
  <c r="M51" i="107"/>
  <c r="L58" i="107"/>
  <c r="M58" i="107" s="1"/>
  <c r="M49" i="107"/>
  <c r="M52" i="107"/>
  <c r="L79" i="107"/>
  <c r="M79" i="107" s="1"/>
  <c r="L46" i="107"/>
  <c r="M46" i="107" s="1"/>
  <c r="L9" i="107"/>
  <c r="M9" i="107" s="1"/>
  <c r="M23" i="107"/>
  <c r="L13" i="107"/>
  <c r="M13" i="107" s="1"/>
  <c r="L20" i="107"/>
  <c r="M20" i="107" s="1"/>
  <c r="M22" i="107"/>
  <c r="M48" i="107"/>
  <c r="M54" i="107"/>
  <c r="L61" i="107"/>
  <c r="M61" i="107" s="1"/>
  <c r="M81" i="107"/>
  <c r="J89" i="107" l="1"/>
  <c r="L89" i="107" s="1"/>
  <c r="M89" i="107" s="1"/>
  <c r="F91" i="107" s="1"/>
  <c r="F90" i="107"/>
</calcChain>
</file>

<file path=xl/sharedStrings.xml><?xml version="1.0" encoding="utf-8"?>
<sst xmlns="http://schemas.openxmlformats.org/spreadsheetml/2006/main" count="331" uniqueCount="142">
  <si>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</si>
  <si>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</si>
  <si>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</si>
  <si>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</si>
  <si>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</si>
  <si>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</si>
  <si>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</si>
  <si>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</si>
  <si>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</si>
  <si>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</si>
  <si>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MARIA ESTELA PEÑA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</si>
  <si>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</si>
  <si>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</si>
  <si>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</si>
  <si>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</si>
  <si>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</si>
  <si>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</si>
  <si>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</si>
  <si>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</si>
  <si>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</si>
  <si>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</si>
  <si>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</si>
  <si>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</si>
  <si>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</si>
  <si>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</si>
  <si>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</si>
  <si>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</si>
  <si>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</si>
  <si>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</si>
  <si>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</si>
  <si>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</si>
  <si>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</si>
  <si>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</si>
  <si>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</si>
  <si>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</si>
  <si>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ALTAGRACIA SANCHEZ E.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</si>
  <si>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</si>
  <si>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</si>
  <si>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</si>
  <si>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</si>
  <si>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</si>
  <si>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</si>
  <si>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</si>
  <si>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</si>
  <si>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</si>
  <si>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</si>
  <si>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</si>
  <si>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</si>
  <si>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</si>
  <si>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</si>
  <si>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</si>
  <si>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</si>
  <si>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</si>
  <si>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</si>
  <si>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</si>
  <si>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</si>
  <si>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</si>
  <si>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</si>
  <si>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</si>
  <si>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</si>
  <si>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</si>
  <si>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</si>
  <si>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</si>
  <si>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</si>
  <si>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</si>
  <si>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</si>
  <si>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</si>
  <si>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</si>
  <si>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</si>
  <si>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</si>
  <si>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</si>
  <si>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</si>
  <si>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</si>
  <si>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</si>
  <si>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</si>
  <si>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</si>
  <si>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</si>
  <si>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</si>
  <si>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</si>
  <si>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</si>
  <si>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</si>
  <si>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</si>
  <si>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</si>
  <si>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</si>
  <si>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</si>
  <si>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</si>
  <si>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</si>
  <si>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</si>
  <si>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</si>
  <si>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</si>
  <si>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</si>
  <si>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</si>
  <si>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</si>
  <si>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</si>
  <si>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</si>
  <si>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</si>
  <si>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</si>
  <si>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</si>
  <si>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</si>
  <si>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</si>
  <si>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</si>
  <si>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</si>
  <si>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</si>
  <si>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</si>
  <si>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</si>
  <si>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</si>
  <si>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</si>
  <si>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</si>
  <si>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</si>
  <si>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</si>
  <si>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</si>
  <si>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</si>
  <si>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</si>
  <si>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</si>
  <si>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</si>
  <si>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</si>
  <si>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</si>
  <si>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</si>
  <si>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</si>
  <si>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</si>
  <si>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</si>
  <si>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</si>
  <si>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</si>
  <si>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ANA IRIS ROSARIO BATISTA</t>
  </si>
  <si>
    <t>JORGE MANUEL GONZALEZ GOMEZ</t>
  </si>
  <si>
    <t>TOTAL NETO</t>
  </si>
  <si>
    <t>JESSICA ODESSY NINA OVALLES</t>
  </si>
  <si>
    <t>VENECIA ORBE RODRIGUEZ</t>
  </si>
  <si>
    <t>SARAY DALILA MARCANO SANCHEZ</t>
  </si>
  <si>
    <t>JUAN DE LA CRUZ CASTRO</t>
  </si>
  <si>
    <t>CANDIDO CIPRIAN</t>
  </si>
  <si>
    <t>ALTAGRACIA DE LOS M. DIAZ</t>
  </si>
  <si>
    <t>MIGUEL ANGEL DE LA CRUZ</t>
  </si>
  <si>
    <t>HECTOR YENFRY MERCEDES MARTINEZ</t>
  </si>
  <si>
    <t>CANDIVE VILLAR MOTA</t>
  </si>
  <si>
    <t xml:space="preserve"> Empleados Fijos Correspondiente al mes de Agosto 2022</t>
  </si>
  <si>
    <t>ARGENIS DOMINGUEZ POLANCO</t>
  </si>
  <si>
    <t>CHOFER I</t>
  </si>
  <si>
    <t>EUSTAQUIO ROSARIO</t>
  </si>
  <si>
    <t>DINANYELY BEREN MERCEDES DE LA CRUZ</t>
  </si>
  <si>
    <t>SUPERVISOR REGIONAL SUR</t>
  </si>
  <si>
    <t>HECTOR JULIO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</si>
</sst>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4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90</xdr:row>
      <xdr:rowOff>47625</xdr:rowOff>
    </xdr:from>
    <xdr:to>
      <xdr:col>6</xdr:col>
      <xdr:colOff>173354</xdr:colOff>
      <xdr:row>90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247650</xdr:colOff>
      <xdr:row>91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90</xdr:row>
      <xdr:rowOff>47625</xdr:rowOff>
    </xdr:from>
    <xdr:to>
      <xdr:col>6</xdr:col>
      <xdr:colOff>278129</xdr:colOff>
      <xdr:row>90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352425</xdr:colOff>
      <xdr:row>91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904877</xdr:colOff>
      <xdr:row>91</xdr:row>
      <xdr:rowOff>95250</xdr:rowOff>
    </xdr:from>
    <xdr:to>
      <xdr:col>7</xdr:col>
      <xdr:colOff>76201</xdr:colOff>
      <xdr:row>100</xdr:row>
      <xdr:rowOff>23891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9452" y="31623000"/>
          <a:ext cx="3190874" cy="16431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showOutlineSymbols="0" zoomScaleNormal="100" workbookViewId="0">
      <selection activeCell="E86" sqref="E86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70" t="s">
        <v>80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6.25" customHeight="1" x14ac:dyDescent="0.25">
      <c r="A2" s="71" t="s">
        <v>135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37.5" customHeight="1" x14ac:dyDescent="0.25">
      <c r="A3" s="13" t="s">
        <v>38</v>
      </c>
      <c r="B3" s="12" t="s">
        <v>0</v>
      </c>
      <c r="C3" s="12" t="s">
        <v>102</v>
      </c>
      <c r="D3" s="12" t="s">
        <v>31</v>
      </c>
      <c r="E3" s="12" t="s">
        <v>23</v>
      </c>
      <c r="F3" s="12" t="s">
        <v>24</v>
      </c>
      <c r="G3" s="14" t="s">
        <v>36</v>
      </c>
      <c r="H3" s="57" t="s">
        <v>114</v>
      </c>
      <c r="I3" s="57" t="s">
        <v>115</v>
      </c>
      <c r="J3" s="57" t="s">
        <v>116</v>
      </c>
      <c r="K3" s="57" t="s">
        <v>117</v>
      </c>
      <c r="L3" s="24" t="s">
        <v>101</v>
      </c>
      <c r="M3" s="23" t="s">
        <v>113</v>
      </c>
    </row>
    <row r="4" spans="1:13" x14ac:dyDescent="0.25">
      <c r="A4" s="2"/>
      <c r="B4" s="26"/>
      <c r="C4" s="30"/>
      <c r="D4" s="6"/>
      <c r="E4" s="3"/>
      <c r="F4" s="4"/>
      <c r="G4" s="5"/>
      <c r="H4" s="58"/>
      <c r="I4" s="58"/>
      <c r="J4" s="58"/>
      <c r="K4" s="58"/>
      <c r="L4" s="62"/>
      <c r="M4" s="64"/>
    </row>
    <row r="5" spans="1:13" ht="22.5" x14ac:dyDescent="0.25">
      <c r="A5" s="15">
        <v>1</v>
      </c>
      <c r="B5" s="37" t="s">
        <v>56</v>
      </c>
      <c r="C5" s="31" t="s">
        <v>108</v>
      </c>
      <c r="D5" s="20" t="s">
        <v>118</v>
      </c>
      <c r="E5" s="27" t="s">
        <v>57</v>
      </c>
      <c r="F5" s="22" t="s">
        <v>28</v>
      </c>
      <c r="G5" s="17">
        <v>245000</v>
      </c>
      <c r="H5" s="17">
        <v>7031.5</v>
      </c>
      <c r="I5" s="41">
        <v>46839.040000000001</v>
      </c>
      <c r="J5" s="17">
        <v>4943.8</v>
      </c>
      <c r="K5" s="17">
        <v>4659.3</v>
      </c>
      <c r="L5" s="63">
        <f>H5+I5+J5+K5</f>
        <v>63473.64</v>
      </c>
      <c r="M5" s="38">
        <f>G5-L5</f>
        <v>181526.36</v>
      </c>
    </row>
    <row r="6" spans="1:13" ht="22.5" x14ac:dyDescent="0.25">
      <c r="A6" s="15">
        <f>A5+1</f>
        <v>2</v>
      </c>
      <c r="B6" s="37" t="s">
        <v>81</v>
      </c>
      <c r="C6" s="32" t="s">
        <v>108</v>
      </c>
      <c r="D6" s="20" t="s">
        <v>119</v>
      </c>
      <c r="E6" s="27" t="s">
        <v>82</v>
      </c>
      <c r="F6" s="22" t="s">
        <v>28</v>
      </c>
      <c r="G6" s="17">
        <v>154000</v>
      </c>
      <c r="H6" s="17">
        <f>G6*2.87/100</f>
        <v>4419.8</v>
      </c>
      <c r="I6" s="41">
        <v>24807.52</v>
      </c>
      <c r="J6" s="17">
        <f>G6*3.04/100</f>
        <v>4681.6000000000004</v>
      </c>
      <c r="K6" s="17">
        <v>25</v>
      </c>
      <c r="L6" s="63">
        <f t="shared" ref="L6:L8" si="0">H6+I6+J6+K6</f>
        <v>33933.919999999998</v>
      </c>
      <c r="M6" s="38">
        <f t="shared" ref="M6:M9" si="1">G6-L6</f>
        <v>120066.08</v>
      </c>
    </row>
    <row r="7" spans="1:13" ht="22.5" x14ac:dyDescent="0.25">
      <c r="A7" s="15">
        <f t="shared" ref="A7" si="2">A6+1</f>
        <v>3</v>
      </c>
      <c r="B7" s="37" t="s">
        <v>58</v>
      </c>
      <c r="C7" s="32" t="s">
        <v>109</v>
      </c>
      <c r="D7" s="20" t="s">
        <v>120</v>
      </c>
      <c r="E7" s="27" t="s">
        <v>78</v>
      </c>
      <c r="F7" s="22" t="s">
        <v>29</v>
      </c>
      <c r="G7" s="17">
        <v>88000</v>
      </c>
      <c r="H7" s="17">
        <f>G7*2.87/100</f>
        <v>2525.6</v>
      </c>
      <c r="I7" s="41">
        <v>8945.14</v>
      </c>
      <c r="J7" s="17">
        <f>G7*3.04/100</f>
        <v>2675.2</v>
      </c>
      <c r="K7" s="17">
        <v>1375.12</v>
      </c>
      <c r="L7" s="63">
        <f t="shared" si="0"/>
        <v>15521.06</v>
      </c>
      <c r="M7" s="38">
        <f t="shared" si="1"/>
        <v>72478.94</v>
      </c>
    </row>
    <row r="8" spans="1:13" ht="22.5" x14ac:dyDescent="0.25">
      <c r="A8" s="15">
        <v>4</v>
      </c>
      <c r="B8" s="37" t="s">
        <v>63</v>
      </c>
      <c r="C8" s="32" t="s">
        <v>109</v>
      </c>
      <c r="D8" s="20" t="s">
        <v>120</v>
      </c>
      <c r="E8" s="27" t="s">
        <v>64</v>
      </c>
      <c r="F8" s="22" t="s">
        <v>29</v>
      </c>
      <c r="G8" s="17">
        <v>27500</v>
      </c>
      <c r="H8" s="17">
        <f t="shared" ref="H8" si="3">G8*2.87/100</f>
        <v>789.25</v>
      </c>
      <c r="I8" s="17">
        <v>0</v>
      </c>
      <c r="J8" s="17">
        <f>G8*3.04/100</f>
        <v>836</v>
      </c>
      <c r="K8" s="17">
        <v>25</v>
      </c>
      <c r="L8" s="63">
        <f t="shared" si="0"/>
        <v>1650.25</v>
      </c>
      <c r="M8" s="38">
        <f t="shared" si="1"/>
        <v>25849.75</v>
      </c>
    </row>
    <row r="9" spans="1:13" x14ac:dyDescent="0.25">
      <c r="A9" s="29"/>
      <c r="B9" s="39" t="s">
        <v>50</v>
      </c>
      <c r="C9" s="33"/>
      <c r="D9" s="19"/>
      <c r="E9" s="40">
        <f>COUNTA(E4:E8)</f>
        <v>4</v>
      </c>
      <c r="F9" s="40"/>
      <c r="G9" s="41">
        <f t="shared" ref="G9:L9" si="4">SUM(G5:G8)</f>
        <v>514500</v>
      </c>
      <c r="H9" s="41">
        <f t="shared" si="4"/>
        <v>14766.15</v>
      </c>
      <c r="I9" s="41">
        <f t="shared" si="4"/>
        <v>80591.7</v>
      </c>
      <c r="J9" s="41">
        <f t="shared" si="4"/>
        <v>13136.6</v>
      </c>
      <c r="K9" s="41">
        <f t="shared" si="4"/>
        <v>6084.42</v>
      </c>
      <c r="L9" s="63">
        <f t="shared" si="4"/>
        <v>114578.87</v>
      </c>
      <c r="M9" s="38">
        <f t="shared" si="1"/>
        <v>399921.13</v>
      </c>
    </row>
    <row r="10" spans="1:13" x14ac:dyDescent="0.25">
      <c r="A10" s="29"/>
      <c r="B10" s="39"/>
      <c r="C10" s="33"/>
      <c r="D10" s="19"/>
      <c r="E10" s="42"/>
      <c r="F10" s="42"/>
      <c r="G10" s="41"/>
      <c r="H10" s="55"/>
      <c r="I10" s="38"/>
      <c r="J10" s="25"/>
      <c r="K10" s="59"/>
      <c r="L10" s="64"/>
      <c r="M10" s="60"/>
    </row>
    <row r="11" spans="1:13" ht="18" customHeight="1" x14ac:dyDescent="0.25">
      <c r="A11" s="15">
        <f>A8+1</f>
        <v>5</v>
      </c>
      <c r="B11" s="37" t="s">
        <v>10</v>
      </c>
      <c r="C11" s="32" t="s">
        <v>109</v>
      </c>
      <c r="D11" s="19" t="s">
        <v>103</v>
      </c>
      <c r="E11" s="27" t="s">
        <v>43</v>
      </c>
      <c r="F11" s="27" t="s">
        <v>26</v>
      </c>
      <c r="G11" s="17">
        <v>54900</v>
      </c>
      <c r="H11" s="17">
        <f>G11*2.87/100</f>
        <v>1575.63</v>
      </c>
      <c r="I11" s="41">
        <v>2343.04</v>
      </c>
      <c r="J11" s="17">
        <f>G11*3.04/100</f>
        <v>1668.96</v>
      </c>
      <c r="K11" s="17">
        <v>3619.92</v>
      </c>
      <c r="L11" s="63">
        <f>H11+I11+J11+K11</f>
        <v>9207.5499999999993</v>
      </c>
      <c r="M11" s="38">
        <f t="shared" ref="M11:M13" si="5">G11-L11</f>
        <v>45692.45</v>
      </c>
    </row>
    <row r="12" spans="1:13" ht="22.5" x14ac:dyDescent="0.25">
      <c r="A12" s="15">
        <f>A11+1</f>
        <v>6</v>
      </c>
      <c r="B12" s="37" t="s">
        <v>21</v>
      </c>
      <c r="C12" s="32" t="s">
        <v>109</v>
      </c>
      <c r="D12" s="19" t="s">
        <v>103</v>
      </c>
      <c r="E12" s="27" t="s">
        <v>41</v>
      </c>
      <c r="F12" s="27" t="s">
        <v>27</v>
      </c>
      <c r="G12" s="17">
        <v>21780</v>
      </c>
      <c r="H12" s="17">
        <f t="shared" ref="H12:H13" si="6">G12*2.87/100</f>
        <v>625.09</v>
      </c>
      <c r="I12" s="17">
        <v>0</v>
      </c>
      <c r="J12" s="17">
        <f>G12*3.04/100</f>
        <v>662.11</v>
      </c>
      <c r="K12" s="17">
        <v>2725.24</v>
      </c>
      <c r="L12" s="63">
        <f>H12+I12+J12+K12</f>
        <v>4012.44</v>
      </c>
      <c r="M12" s="38">
        <f t="shared" si="5"/>
        <v>17767.560000000001</v>
      </c>
    </row>
    <row r="13" spans="1:13" x14ac:dyDescent="0.25">
      <c r="A13" s="15"/>
      <c r="B13" s="39" t="s">
        <v>50</v>
      </c>
      <c r="C13" s="33"/>
      <c r="D13" s="20"/>
      <c r="E13" s="27">
        <f>COUNTA(E11:E12)</f>
        <v>2</v>
      </c>
      <c r="F13" s="27"/>
      <c r="G13" s="17">
        <f>SUM(G11:G12)</f>
        <v>76680</v>
      </c>
      <c r="H13" s="17">
        <f t="shared" si="6"/>
        <v>2200.7199999999998</v>
      </c>
      <c r="I13" s="17">
        <f t="shared" ref="I13:L13" si="7">SUM(I11:I12)</f>
        <v>2343.04</v>
      </c>
      <c r="J13" s="17">
        <f t="shared" si="7"/>
        <v>2331.0700000000002</v>
      </c>
      <c r="K13" s="17">
        <f t="shared" si="7"/>
        <v>6345.16</v>
      </c>
      <c r="L13" s="63">
        <f t="shared" si="7"/>
        <v>13219.99</v>
      </c>
      <c r="M13" s="38">
        <f t="shared" si="5"/>
        <v>63460.01</v>
      </c>
    </row>
    <row r="14" spans="1:13" x14ac:dyDescent="0.25">
      <c r="A14" s="15"/>
      <c r="B14" s="37"/>
      <c r="C14" s="32"/>
      <c r="D14" s="20"/>
      <c r="E14" s="27"/>
      <c r="F14" s="27"/>
      <c r="G14" s="28"/>
      <c r="H14" s="28"/>
      <c r="I14" s="28"/>
      <c r="J14" s="28"/>
      <c r="K14" s="28"/>
      <c r="L14" s="55"/>
      <c r="M14" s="38"/>
    </row>
    <row r="15" spans="1:13" x14ac:dyDescent="0.25">
      <c r="A15" s="15">
        <f>A12+1</f>
        <v>7</v>
      </c>
      <c r="B15" s="37" t="s">
        <v>95</v>
      </c>
      <c r="C15" s="32" t="s">
        <v>109</v>
      </c>
      <c r="D15" s="19" t="s">
        <v>96</v>
      </c>
      <c r="E15" s="27" t="s">
        <v>97</v>
      </c>
      <c r="F15" s="27" t="s">
        <v>29</v>
      </c>
      <c r="G15" s="17">
        <v>54900</v>
      </c>
      <c r="H15" s="17">
        <f>G15*2.87/100</f>
        <v>1575.63</v>
      </c>
      <c r="I15" s="41">
        <v>2545.56</v>
      </c>
      <c r="J15" s="17">
        <f>G15*3.04/100</f>
        <v>1668.96</v>
      </c>
      <c r="K15" s="17">
        <v>1225</v>
      </c>
      <c r="L15" s="63">
        <f>H15+I15+J15+K15</f>
        <v>7015.15</v>
      </c>
      <c r="M15" s="38">
        <f t="shared" ref="M15:M16" si="8">G15-L15</f>
        <v>47884.85</v>
      </c>
    </row>
    <row r="16" spans="1:13" x14ac:dyDescent="0.25">
      <c r="A16" s="15"/>
      <c r="B16" s="39" t="s">
        <v>50</v>
      </c>
      <c r="C16" s="33"/>
      <c r="D16" s="20"/>
      <c r="E16" s="27">
        <f>COUNTA(E15:E15)</f>
        <v>1</v>
      </c>
      <c r="F16" s="27"/>
      <c r="G16" s="17">
        <f>SUM(G15+G14)</f>
        <v>54900</v>
      </c>
      <c r="H16" s="17">
        <f>G16*2.87/100</f>
        <v>1575.63</v>
      </c>
      <c r="I16" s="41">
        <v>2545.56</v>
      </c>
      <c r="J16" s="17">
        <f>G16*3.04/100</f>
        <v>1668.96</v>
      </c>
      <c r="K16" s="17">
        <v>1225</v>
      </c>
      <c r="L16" s="63">
        <f>SUM(L15)</f>
        <v>7015.15</v>
      </c>
      <c r="M16" s="38">
        <f t="shared" si="8"/>
        <v>47884.85</v>
      </c>
    </row>
    <row r="17" spans="1:13" x14ac:dyDescent="0.25">
      <c r="A17" s="15"/>
      <c r="B17" s="37"/>
      <c r="C17" s="32"/>
      <c r="D17" s="20"/>
      <c r="E17" s="27"/>
      <c r="F17" s="27"/>
      <c r="G17" s="28"/>
      <c r="H17" s="28"/>
      <c r="I17" s="28"/>
      <c r="J17" s="28"/>
      <c r="K17" s="28"/>
      <c r="L17" s="55"/>
      <c r="M17" s="38"/>
    </row>
    <row r="18" spans="1:13" ht="22.5" x14ac:dyDescent="0.25">
      <c r="A18" s="15">
        <f>A15+1</f>
        <v>8</v>
      </c>
      <c r="B18" s="37" t="s">
        <v>15</v>
      </c>
      <c r="C18" s="32" t="s">
        <v>109</v>
      </c>
      <c r="D18" s="20" t="s">
        <v>25</v>
      </c>
      <c r="E18" s="27" t="s">
        <v>16</v>
      </c>
      <c r="F18" s="27" t="s">
        <v>26</v>
      </c>
      <c r="G18" s="17">
        <v>21780</v>
      </c>
      <c r="H18" s="17">
        <f>G18*2.87/100</f>
        <v>625.09</v>
      </c>
      <c r="I18" s="17">
        <v>0</v>
      </c>
      <c r="J18" s="17">
        <f>G18*3.04/100</f>
        <v>662.11</v>
      </c>
      <c r="K18" s="17">
        <v>25</v>
      </c>
      <c r="L18" s="65">
        <f t="shared" ref="L18:L19" si="9">H18+I18+J18+K18</f>
        <v>1312.2</v>
      </c>
      <c r="M18" s="38">
        <f t="shared" ref="M18:M19" si="10">G18-L18</f>
        <v>20467.8</v>
      </c>
    </row>
    <row r="19" spans="1:13" ht="22.5" x14ac:dyDescent="0.25">
      <c r="A19" s="15">
        <f>A18+1</f>
        <v>9</v>
      </c>
      <c r="B19" s="37" t="s">
        <v>126</v>
      </c>
      <c r="C19" s="32" t="s">
        <v>109</v>
      </c>
      <c r="D19" s="20" t="s">
        <v>25</v>
      </c>
      <c r="E19" s="27" t="s">
        <v>42</v>
      </c>
      <c r="F19" s="27" t="s">
        <v>26</v>
      </c>
      <c r="G19" s="17">
        <v>61000</v>
      </c>
      <c r="H19" s="17">
        <f>G19*2.87/100</f>
        <v>1750.7</v>
      </c>
      <c r="I19" s="41">
        <v>3134.81</v>
      </c>
      <c r="J19" s="17">
        <f>G19*3.04/100</f>
        <v>1854.4</v>
      </c>
      <c r="K19" s="17">
        <v>3902.04</v>
      </c>
      <c r="L19" s="65">
        <f t="shared" si="9"/>
        <v>10641.95</v>
      </c>
      <c r="M19" s="38">
        <f t="shared" si="10"/>
        <v>50358.05</v>
      </c>
    </row>
    <row r="20" spans="1:13" ht="27.75" customHeight="1" x14ac:dyDescent="0.25">
      <c r="A20" s="29"/>
      <c r="B20" s="39" t="s">
        <v>50</v>
      </c>
      <c r="C20" s="33"/>
      <c r="D20" s="20"/>
      <c r="E20" s="27">
        <f>COUNTA(E18:E19)</f>
        <v>2</v>
      </c>
      <c r="F20" s="27"/>
      <c r="G20" s="17">
        <f>SUM(G18:G19)</f>
        <v>82780</v>
      </c>
      <c r="H20" s="17">
        <f>SUM(H18:H19)</f>
        <v>2375.79</v>
      </c>
      <c r="I20" s="17">
        <f>SUM(I18:I19)</f>
        <v>3134.81</v>
      </c>
      <c r="J20" s="17">
        <f>SUM(J18:J19)</f>
        <v>2516.5100000000002</v>
      </c>
      <c r="K20" s="17">
        <f>SUM(K18:K19)</f>
        <v>3927.04</v>
      </c>
      <c r="L20" s="65">
        <f t="shared" ref="L20" si="11">SUM(L17:L19)</f>
        <v>11954.15</v>
      </c>
      <c r="M20" s="38">
        <f>G20-L20</f>
        <v>70825.850000000006</v>
      </c>
    </row>
    <row r="21" spans="1:13" x14ac:dyDescent="0.25">
      <c r="A21" s="29"/>
      <c r="B21" s="37"/>
      <c r="C21" s="32"/>
      <c r="D21" s="20"/>
      <c r="E21" s="27"/>
      <c r="F21" s="27"/>
      <c r="G21" s="17"/>
      <c r="H21" s="17"/>
      <c r="I21" s="17"/>
      <c r="J21" s="17"/>
      <c r="K21" s="17"/>
      <c r="L21" s="55"/>
      <c r="M21" s="38"/>
    </row>
    <row r="22" spans="1:13" ht="22.5" x14ac:dyDescent="0.25">
      <c r="A22" s="15">
        <f>A19+1</f>
        <v>10</v>
      </c>
      <c r="B22" s="43" t="s">
        <v>61</v>
      </c>
      <c r="C22" s="34" t="s">
        <v>109</v>
      </c>
      <c r="D22" s="20" t="s">
        <v>77</v>
      </c>
      <c r="E22" s="44" t="s">
        <v>62</v>
      </c>
      <c r="F22" s="27" t="s">
        <v>27</v>
      </c>
      <c r="G22" s="17">
        <v>19800</v>
      </c>
      <c r="H22" s="17">
        <f>G22*2.87/100</f>
        <v>568.26</v>
      </c>
      <c r="I22" s="17">
        <v>0</v>
      </c>
      <c r="J22" s="17">
        <f>G22*3.04/100</f>
        <v>601.91999999999996</v>
      </c>
      <c r="K22" s="17">
        <v>25</v>
      </c>
      <c r="L22" s="63">
        <f>H22+I22+J22+K22</f>
        <v>1195.18</v>
      </c>
      <c r="M22" s="38">
        <f t="shared" ref="M22:M23" si="12">G22-L22</f>
        <v>18604.82</v>
      </c>
    </row>
    <row r="23" spans="1:13" x14ac:dyDescent="0.25">
      <c r="A23" s="29"/>
      <c r="B23" s="39" t="s">
        <v>50</v>
      </c>
      <c r="C23" s="33"/>
      <c r="D23" s="20"/>
      <c r="E23" s="27">
        <f>COUNTA(E22:E22)</f>
        <v>1</v>
      </c>
      <c r="F23" s="27"/>
      <c r="G23" s="17">
        <f>SUM(G22:G22)</f>
        <v>19800</v>
      </c>
      <c r="H23" s="17">
        <f>SUM(H22)</f>
        <v>568.26</v>
      </c>
      <c r="I23" s="17">
        <f>SUM(I22)</f>
        <v>0</v>
      </c>
      <c r="J23" s="17">
        <f>SUM(J22)</f>
        <v>601.91999999999996</v>
      </c>
      <c r="K23" s="17">
        <f>SUM(K22)</f>
        <v>25</v>
      </c>
      <c r="L23" s="63">
        <f>SUM(L22)</f>
        <v>1195.18</v>
      </c>
      <c r="M23" s="38">
        <f t="shared" si="12"/>
        <v>18604.82</v>
      </c>
    </row>
    <row r="24" spans="1:13" x14ac:dyDescent="0.25">
      <c r="A24" s="29"/>
      <c r="B24" s="39"/>
      <c r="C24" s="33"/>
      <c r="D24" s="20"/>
      <c r="E24" s="27"/>
      <c r="F24" s="27"/>
      <c r="G24" s="17"/>
      <c r="H24" s="17"/>
      <c r="I24" s="17"/>
      <c r="J24" s="17"/>
      <c r="K24" s="17"/>
      <c r="L24" s="55"/>
      <c r="M24" s="38"/>
    </row>
    <row r="25" spans="1:13" ht="33.75" x14ac:dyDescent="0.25">
      <c r="A25" s="15">
        <f>A22+1</f>
        <v>11</v>
      </c>
      <c r="B25" s="18" t="s">
        <v>33</v>
      </c>
      <c r="C25" s="35" t="s">
        <v>108</v>
      </c>
      <c r="D25" s="20" t="s">
        <v>39</v>
      </c>
      <c r="E25" s="27" t="s">
        <v>40</v>
      </c>
      <c r="F25" s="22" t="s">
        <v>26</v>
      </c>
      <c r="G25" s="17">
        <v>12100</v>
      </c>
      <c r="H25" s="17">
        <f>G25*2.87/100</f>
        <v>347.27</v>
      </c>
      <c r="I25" s="17">
        <v>0</v>
      </c>
      <c r="J25" s="17">
        <f>G25*3.04/100</f>
        <v>367.84</v>
      </c>
      <c r="K25" s="17">
        <v>25</v>
      </c>
      <c r="L25" s="63">
        <f t="shared" ref="L25:L45" si="13">H25+I25+K25+J25</f>
        <v>740.11</v>
      </c>
      <c r="M25" s="38">
        <f t="shared" ref="M25:M46" si="14">G25-L25</f>
        <v>11359.89</v>
      </c>
    </row>
    <row r="26" spans="1:13" ht="33.75" x14ac:dyDescent="0.25">
      <c r="A26" s="15">
        <f>A25+1</f>
        <v>12</v>
      </c>
      <c r="B26" s="18" t="s">
        <v>4</v>
      </c>
      <c r="C26" s="35" t="s">
        <v>108</v>
      </c>
      <c r="D26" s="20" t="s">
        <v>39</v>
      </c>
      <c r="E26" s="27" t="s">
        <v>5</v>
      </c>
      <c r="F26" s="22" t="s">
        <v>30</v>
      </c>
      <c r="G26" s="17">
        <v>12100</v>
      </c>
      <c r="H26" s="17">
        <f t="shared" ref="H26:H45" si="15">G26*2.87/100</f>
        <v>347.27</v>
      </c>
      <c r="I26" s="17">
        <v>0</v>
      </c>
      <c r="J26" s="17">
        <f t="shared" ref="J26:J45" si="16">G26*3.04/100</f>
        <v>367.84</v>
      </c>
      <c r="K26" s="17">
        <v>25</v>
      </c>
      <c r="L26" s="63">
        <f t="shared" si="13"/>
        <v>740.11</v>
      </c>
      <c r="M26" s="38">
        <f t="shared" si="14"/>
        <v>11359.89</v>
      </c>
    </row>
    <row r="27" spans="1:13" ht="33.75" x14ac:dyDescent="0.25">
      <c r="A27" s="15">
        <f t="shared" ref="A27:A45" si="17">A26+1</f>
        <v>13</v>
      </c>
      <c r="B27" s="18" t="s">
        <v>34</v>
      </c>
      <c r="C27" s="35" t="s">
        <v>108</v>
      </c>
      <c r="D27" s="20" t="s">
        <v>39</v>
      </c>
      <c r="E27" s="27" t="s">
        <v>7</v>
      </c>
      <c r="F27" s="22" t="s">
        <v>29</v>
      </c>
      <c r="G27" s="17">
        <v>28875</v>
      </c>
      <c r="H27" s="17">
        <f t="shared" si="15"/>
        <v>828.71</v>
      </c>
      <c r="I27" s="17">
        <v>0</v>
      </c>
      <c r="J27" s="17">
        <f t="shared" si="16"/>
        <v>877.8</v>
      </c>
      <c r="K27" s="17">
        <v>1375.12</v>
      </c>
      <c r="L27" s="63">
        <f t="shared" si="13"/>
        <v>3081.63</v>
      </c>
      <c r="M27" s="38">
        <f t="shared" si="14"/>
        <v>25793.37</v>
      </c>
    </row>
    <row r="28" spans="1:13" ht="36" customHeight="1" x14ac:dyDescent="0.25">
      <c r="A28" s="15">
        <f t="shared" si="17"/>
        <v>14</v>
      </c>
      <c r="B28" s="18" t="s">
        <v>98</v>
      </c>
      <c r="C28" s="35" t="s">
        <v>109</v>
      </c>
      <c r="D28" s="20" t="s">
        <v>39</v>
      </c>
      <c r="E28" s="27" t="s">
        <v>99</v>
      </c>
      <c r="F28" s="22" t="s">
        <v>30</v>
      </c>
      <c r="G28" s="17">
        <v>22000</v>
      </c>
      <c r="H28" s="17">
        <f t="shared" si="15"/>
        <v>631.4</v>
      </c>
      <c r="I28" s="17">
        <v>0</v>
      </c>
      <c r="J28" s="17">
        <f t="shared" si="16"/>
        <v>668.8</v>
      </c>
      <c r="K28" s="17">
        <v>25</v>
      </c>
      <c r="L28" s="63">
        <f t="shared" si="13"/>
        <v>1325.2</v>
      </c>
      <c r="M28" s="38">
        <f t="shared" si="14"/>
        <v>20674.8</v>
      </c>
    </row>
    <row r="29" spans="1:13" ht="33.75" x14ac:dyDescent="0.25">
      <c r="A29" s="15">
        <f t="shared" si="17"/>
        <v>15</v>
      </c>
      <c r="B29" s="18" t="s">
        <v>35</v>
      </c>
      <c r="C29" s="35" t="s">
        <v>109</v>
      </c>
      <c r="D29" s="20" t="s">
        <v>39</v>
      </c>
      <c r="E29" s="27" t="s">
        <v>3</v>
      </c>
      <c r="F29" s="22" t="s">
        <v>30</v>
      </c>
      <c r="G29" s="17">
        <v>12100</v>
      </c>
      <c r="H29" s="17">
        <f t="shared" si="15"/>
        <v>347.27</v>
      </c>
      <c r="I29" s="17">
        <v>0</v>
      </c>
      <c r="J29" s="17">
        <f t="shared" si="16"/>
        <v>367.84</v>
      </c>
      <c r="K29" s="17">
        <v>586.20000000000005</v>
      </c>
      <c r="L29" s="63">
        <f t="shared" si="13"/>
        <v>1301.31</v>
      </c>
      <c r="M29" s="38">
        <f t="shared" si="14"/>
        <v>10798.69</v>
      </c>
    </row>
    <row r="30" spans="1:13" ht="33.75" x14ac:dyDescent="0.25">
      <c r="A30" s="15">
        <f t="shared" si="17"/>
        <v>16</v>
      </c>
      <c r="B30" s="18" t="s">
        <v>8</v>
      </c>
      <c r="C30" s="35" t="s">
        <v>108</v>
      </c>
      <c r="D30" s="20" t="s">
        <v>39</v>
      </c>
      <c r="E30" s="27" t="s">
        <v>6</v>
      </c>
      <c r="F30" s="22" t="s">
        <v>30</v>
      </c>
      <c r="G30" s="17">
        <v>20570</v>
      </c>
      <c r="H30" s="17">
        <f t="shared" si="15"/>
        <v>590.36</v>
      </c>
      <c r="I30" s="17">
        <v>0</v>
      </c>
      <c r="J30" s="17">
        <f t="shared" si="16"/>
        <v>625.33000000000004</v>
      </c>
      <c r="K30" s="17">
        <v>586.20000000000005</v>
      </c>
      <c r="L30" s="63">
        <f t="shared" si="13"/>
        <v>1801.89</v>
      </c>
      <c r="M30" s="38">
        <f t="shared" si="14"/>
        <v>18768.11</v>
      </c>
    </row>
    <row r="31" spans="1:13" ht="33.75" x14ac:dyDescent="0.25">
      <c r="A31" s="15">
        <f t="shared" si="17"/>
        <v>17</v>
      </c>
      <c r="B31" s="18" t="s">
        <v>59</v>
      </c>
      <c r="C31" s="35" t="s">
        <v>109</v>
      </c>
      <c r="D31" s="20" t="s">
        <v>39</v>
      </c>
      <c r="E31" s="45" t="s">
        <v>3</v>
      </c>
      <c r="F31" s="22" t="s">
        <v>30</v>
      </c>
      <c r="G31" s="17">
        <v>16500</v>
      </c>
      <c r="H31" s="17">
        <f t="shared" si="15"/>
        <v>473.55</v>
      </c>
      <c r="I31" s="17">
        <v>0</v>
      </c>
      <c r="J31" s="17">
        <f t="shared" si="16"/>
        <v>501.6</v>
      </c>
      <c r="K31" s="17">
        <v>25</v>
      </c>
      <c r="L31" s="63">
        <f t="shared" si="13"/>
        <v>1000.15</v>
      </c>
      <c r="M31" s="38">
        <f t="shared" si="14"/>
        <v>15499.85</v>
      </c>
    </row>
    <row r="32" spans="1:13" ht="33.75" x14ac:dyDescent="0.25">
      <c r="A32" s="15">
        <f t="shared" si="17"/>
        <v>18</v>
      </c>
      <c r="B32" s="18" t="s">
        <v>106</v>
      </c>
      <c r="C32" s="35" t="s">
        <v>109</v>
      </c>
      <c r="D32" s="20" t="s">
        <v>39</v>
      </c>
      <c r="E32" s="45" t="s">
        <v>3</v>
      </c>
      <c r="F32" s="22" t="s">
        <v>30</v>
      </c>
      <c r="G32" s="17">
        <v>16500</v>
      </c>
      <c r="H32" s="17">
        <f t="shared" si="15"/>
        <v>473.55</v>
      </c>
      <c r="I32" s="17">
        <v>0</v>
      </c>
      <c r="J32" s="17">
        <f t="shared" si="16"/>
        <v>501.6</v>
      </c>
      <c r="K32" s="17">
        <v>25</v>
      </c>
      <c r="L32" s="63">
        <f t="shared" si="13"/>
        <v>1000.15</v>
      </c>
      <c r="M32" s="38">
        <f t="shared" si="14"/>
        <v>15499.85</v>
      </c>
    </row>
    <row r="33" spans="1:13" ht="33.75" x14ac:dyDescent="0.25">
      <c r="A33" s="15">
        <f t="shared" si="17"/>
        <v>19</v>
      </c>
      <c r="B33" s="18" t="s">
        <v>107</v>
      </c>
      <c r="C33" s="35" t="s">
        <v>109</v>
      </c>
      <c r="D33" s="20" t="s">
        <v>39</v>
      </c>
      <c r="E33" s="45" t="s">
        <v>3</v>
      </c>
      <c r="F33" s="22" t="s">
        <v>30</v>
      </c>
      <c r="G33" s="17">
        <v>16500</v>
      </c>
      <c r="H33" s="17">
        <f t="shared" si="15"/>
        <v>473.55</v>
      </c>
      <c r="I33" s="17">
        <v>0</v>
      </c>
      <c r="J33" s="17">
        <f t="shared" si="16"/>
        <v>501.6</v>
      </c>
      <c r="K33" s="17">
        <v>25</v>
      </c>
      <c r="L33" s="63">
        <f t="shared" ref="L33" si="18">H33+I33+K33+J33</f>
        <v>1000.15</v>
      </c>
      <c r="M33" s="38">
        <f t="shared" ref="M33" si="19">G33-L33</f>
        <v>15499.85</v>
      </c>
    </row>
    <row r="34" spans="1:13" ht="33.75" x14ac:dyDescent="0.25">
      <c r="A34" s="15">
        <f t="shared" si="17"/>
        <v>20</v>
      </c>
      <c r="B34" s="18" t="s">
        <v>127</v>
      </c>
      <c r="C34" s="35" t="s">
        <v>109</v>
      </c>
      <c r="D34" s="20" t="s">
        <v>39</v>
      </c>
      <c r="E34" s="45" t="s">
        <v>3</v>
      </c>
      <c r="F34" s="22" t="s">
        <v>30</v>
      </c>
      <c r="G34" s="17">
        <v>18700</v>
      </c>
      <c r="H34" s="17">
        <f t="shared" si="15"/>
        <v>536.69000000000005</v>
      </c>
      <c r="I34" s="17">
        <v>0</v>
      </c>
      <c r="J34" s="17">
        <f t="shared" si="16"/>
        <v>568.48</v>
      </c>
      <c r="K34" s="17">
        <v>25</v>
      </c>
      <c r="L34" s="63">
        <f t="shared" si="13"/>
        <v>1130.17</v>
      </c>
      <c r="M34" s="38">
        <f t="shared" si="14"/>
        <v>17569.830000000002</v>
      </c>
    </row>
    <row r="35" spans="1:13" ht="33.75" x14ac:dyDescent="0.25">
      <c r="A35" s="15">
        <f t="shared" si="17"/>
        <v>21</v>
      </c>
      <c r="B35" s="18" t="s">
        <v>79</v>
      </c>
      <c r="C35" s="35" t="s">
        <v>108</v>
      </c>
      <c r="D35" s="20" t="s">
        <v>39</v>
      </c>
      <c r="E35" s="16" t="s">
        <v>100</v>
      </c>
      <c r="F35" s="22" t="s">
        <v>27</v>
      </c>
      <c r="G35" s="17">
        <v>27500</v>
      </c>
      <c r="H35" s="17">
        <f t="shared" si="15"/>
        <v>789.25</v>
      </c>
      <c r="I35" s="17">
        <v>0</v>
      </c>
      <c r="J35" s="17">
        <f t="shared" si="16"/>
        <v>836</v>
      </c>
      <c r="K35" s="17">
        <v>25</v>
      </c>
      <c r="L35" s="63">
        <f t="shared" si="13"/>
        <v>1650.25</v>
      </c>
      <c r="M35" s="38">
        <f t="shared" si="14"/>
        <v>25849.75</v>
      </c>
    </row>
    <row r="36" spans="1:13" ht="33.75" x14ac:dyDescent="0.25">
      <c r="A36" s="15">
        <f t="shared" si="17"/>
        <v>22</v>
      </c>
      <c r="B36" s="18" t="s">
        <v>65</v>
      </c>
      <c r="C36" s="35" t="s">
        <v>109</v>
      </c>
      <c r="D36" s="20" t="s">
        <v>39</v>
      </c>
      <c r="E36" s="16" t="s">
        <v>66</v>
      </c>
      <c r="F36" s="22" t="s">
        <v>27</v>
      </c>
      <c r="G36" s="17">
        <v>22000</v>
      </c>
      <c r="H36" s="17">
        <f t="shared" si="15"/>
        <v>631.4</v>
      </c>
      <c r="I36" s="17">
        <v>0</v>
      </c>
      <c r="J36" s="17">
        <f t="shared" si="16"/>
        <v>668.8</v>
      </c>
      <c r="K36" s="17">
        <v>25</v>
      </c>
      <c r="L36" s="63">
        <f t="shared" si="13"/>
        <v>1325.2</v>
      </c>
      <c r="M36" s="38">
        <f t="shared" si="14"/>
        <v>20674.8</v>
      </c>
    </row>
    <row r="37" spans="1:13" ht="33.75" x14ac:dyDescent="0.25">
      <c r="A37" s="15">
        <f t="shared" si="17"/>
        <v>23</v>
      </c>
      <c r="B37" s="18" t="s">
        <v>67</v>
      </c>
      <c r="C37" s="35" t="s">
        <v>108</v>
      </c>
      <c r="D37" s="20" t="s">
        <v>39</v>
      </c>
      <c r="E37" s="16" t="s">
        <v>68</v>
      </c>
      <c r="F37" s="22" t="s">
        <v>27</v>
      </c>
      <c r="G37" s="17">
        <v>22000</v>
      </c>
      <c r="H37" s="17">
        <f t="shared" si="15"/>
        <v>631.4</v>
      </c>
      <c r="I37" s="17">
        <v>0</v>
      </c>
      <c r="J37" s="17">
        <f t="shared" si="16"/>
        <v>668.8</v>
      </c>
      <c r="K37" s="17">
        <v>25</v>
      </c>
      <c r="L37" s="63">
        <f t="shared" si="13"/>
        <v>1325.2</v>
      </c>
      <c r="M37" s="38">
        <f t="shared" si="14"/>
        <v>20674.8</v>
      </c>
    </row>
    <row r="38" spans="1:13" ht="33.75" x14ac:dyDescent="0.25">
      <c r="A38" s="15">
        <f t="shared" si="17"/>
        <v>24</v>
      </c>
      <c r="B38" s="18" t="s">
        <v>71</v>
      </c>
      <c r="C38" s="35" t="s">
        <v>108</v>
      </c>
      <c r="D38" s="20" t="s">
        <v>39</v>
      </c>
      <c r="E38" s="16" t="s">
        <v>72</v>
      </c>
      <c r="F38" s="22" t="s">
        <v>27</v>
      </c>
      <c r="G38" s="17">
        <v>27500</v>
      </c>
      <c r="H38" s="17">
        <f t="shared" si="15"/>
        <v>789.25</v>
      </c>
      <c r="I38" s="17">
        <v>0</v>
      </c>
      <c r="J38" s="17">
        <f t="shared" si="16"/>
        <v>836</v>
      </c>
      <c r="K38" s="17">
        <v>1375.12</v>
      </c>
      <c r="L38" s="63">
        <f t="shared" si="13"/>
        <v>3000.37</v>
      </c>
      <c r="M38" s="38">
        <f t="shared" si="14"/>
        <v>24499.63</v>
      </c>
    </row>
    <row r="39" spans="1:13" ht="33.75" x14ac:dyDescent="0.25">
      <c r="A39" s="15">
        <f t="shared" si="17"/>
        <v>25</v>
      </c>
      <c r="B39" s="18" t="s">
        <v>73</v>
      </c>
      <c r="C39" s="35" t="s">
        <v>108</v>
      </c>
      <c r="D39" s="20" t="s">
        <v>39</v>
      </c>
      <c r="E39" s="16" t="s">
        <v>74</v>
      </c>
      <c r="F39" s="22" t="s">
        <v>27</v>
      </c>
      <c r="G39" s="17">
        <v>37000</v>
      </c>
      <c r="H39" s="17">
        <f t="shared" si="15"/>
        <v>1061.9000000000001</v>
      </c>
      <c r="I39" s="17">
        <v>19.25</v>
      </c>
      <c r="J39" s="17">
        <f t="shared" si="16"/>
        <v>1124.8</v>
      </c>
      <c r="K39" s="17">
        <v>25</v>
      </c>
      <c r="L39" s="63">
        <f t="shared" si="13"/>
        <v>2230.9499999999998</v>
      </c>
      <c r="M39" s="38">
        <f t="shared" si="14"/>
        <v>34769.050000000003</v>
      </c>
    </row>
    <row r="40" spans="1:13" ht="33.75" x14ac:dyDescent="0.25">
      <c r="A40" s="15">
        <f t="shared" si="17"/>
        <v>26</v>
      </c>
      <c r="B40" s="18" t="s">
        <v>87</v>
      </c>
      <c r="C40" s="35" t="s">
        <v>109</v>
      </c>
      <c r="D40" s="20" t="s">
        <v>39</v>
      </c>
      <c r="E40" s="16" t="s">
        <v>66</v>
      </c>
      <c r="F40" s="22" t="s">
        <v>30</v>
      </c>
      <c r="G40" s="17">
        <v>27500</v>
      </c>
      <c r="H40" s="17">
        <f t="shared" si="15"/>
        <v>789.25</v>
      </c>
      <c r="I40" s="17">
        <v>0</v>
      </c>
      <c r="J40" s="17">
        <f t="shared" si="16"/>
        <v>836</v>
      </c>
      <c r="K40" s="17">
        <v>25</v>
      </c>
      <c r="L40" s="63">
        <f t="shared" si="13"/>
        <v>1650.25</v>
      </c>
      <c r="M40" s="38">
        <f t="shared" si="14"/>
        <v>25849.75</v>
      </c>
    </row>
    <row r="41" spans="1:13" ht="33.75" x14ac:dyDescent="0.25">
      <c r="A41" s="15">
        <f t="shared" si="17"/>
        <v>27</v>
      </c>
      <c r="B41" s="37" t="s">
        <v>121</v>
      </c>
      <c r="C41" s="32" t="s">
        <v>108</v>
      </c>
      <c r="D41" s="20" t="s">
        <v>39</v>
      </c>
      <c r="E41" s="27" t="s">
        <v>122</v>
      </c>
      <c r="F41" s="22" t="s">
        <v>27</v>
      </c>
      <c r="G41" s="17">
        <v>32940</v>
      </c>
      <c r="H41" s="17">
        <f t="shared" si="15"/>
        <v>945.38</v>
      </c>
      <c r="I41" s="17">
        <v>0</v>
      </c>
      <c r="J41" s="17">
        <f t="shared" si="16"/>
        <v>1001.38</v>
      </c>
      <c r="K41" s="17">
        <v>25</v>
      </c>
      <c r="L41" s="63">
        <f t="shared" si="13"/>
        <v>1971.76</v>
      </c>
      <c r="M41" s="38">
        <f t="shared" si="14"/>
        <v>30968.240000000002</v>
      </c>
    </row>
    <row r="42" spans="1:13" ht="33.75" x14ac:dyDescent="0.25">
      <c r="A42" s="15">
        <f t="shared" si="17"/>
        <v>28</v>
      </c>
      <c r="B42" s="18" t="s">
        <v>88</v>
      </c>
      <c r="C42" s="35" t="s">
        <v>108</v>
      </c>
      <c r="D42" s="20" t="s">
        <v>39</v>
      </c>
      <c r="E42" s="16" t="s">
        <v>89</v>
      </c>
      <c r="F42" s="22" t="s">
        <v>30</v>
      </c>
      <c r="G42" s="17">
        <v>16500</v>
      </c>
      <c r="H42" s="17">
        <f t="shared" si="15"/>
        <v>473.55</v>
      </c>
      <c r="I42" s="17">
        <v>0</v>
      </c>
      <c r="J42" s="17">
        <f t="shared" si="16"/>
        <v>501.6</v>
      </c>
      <c r="K42" s="17">
        <v>25</v>
      </c>
      <c r="L42" s="63">
        <f t="shared" si="13"/>
        <v>1000.15</v>
      </c>
      <c r="M42" s="38">
        <f t="shared" ref="M42:M44" si="20">G42-L42</f>
        <v>15499.85</v>
      </c>
    </row>
    <row r="43" spans="1:13" ht="33.75" x14ac:dyDescent="0.25">
      <c r="A43" s="15">
        <f t="shared" si="17"/>
        <v>29</v>
      </c>
      <c r="B43" s="18" t="s">
        <v>124</v>
      </c>
      <c r="C43" s="35" t="s">
        <v>108</v>
      </c>
      <c r="D43" s="20" t="s">
        <v>39</v>
      </c>
      <c r="E43" s="16" t="s">
        <v>137</v>
      </c>
      <c r="F43" s="22" t="s">
        <v>30</v>
      </c>
      <c r="G43" s="17">
        <v>18000</v>
      </c>
      <c r="H43" s="17">
        <f t="shared" ref="H43:H44" si="21">G43*2.87/100</f>
        <v>516.6</v>
      </c>
      <c r="I43" s="17">
        <v>0</v>
      </c>
      <c r="J43" s="17">
        <f t="shared" ref="J43:J44" si="22">G43*3.04/100</f>
        <v>547.20000000000005</v>
      </c>
      <c r="K43" s="17">
        <v>25</v>
      </c>
      <c r="L43" s="63">
        <f t="shared" ref="L43:L44" si="23">H43+I43+K43+J43</f>
        <v>1088.8</v>
      </c>
      <c r="M43" s="38">
        <f t="shared" si="20"/>
        <v>16911.2</v>
      </c>
    </row>
    <row r="44" spans="1:13" ht="33.75" x14ac:dyDescent="0.25">
      <c r="A44" s="15">
        <f t="shared" si="17"/>
        <v>30</v>
      </c>
      <c r="B44" s="18" t="s">
        <v>136</v>
      </c>
      <c r="C44" s="35" t="s">
        <v>108</v>
      </c>
      <c r="D44" s="20" t="s">
        <v>39</v>
      </c>
      <c r="E44" s="16" t="s">
        <v>137</v>
      </c>
      <c r="F44" s="22" t="s">
        <v>30</v>
      </c>
      <c r="G44" s="17">
        <v>18000</v>
      </c>
      <c r="H44" s="17">
        <f t="shared" si="21"/>
        <v>516.6</v>
      </c>
      <c r="I44" s="17">
        <v>0</v>
      </c>
      <c r="J44" s="17">
        <f t="shared" si="22"/>
        <v>547.20000000000005</v>
      </c>
      <c r="K44" s="17">
        <v>25</v>
      </c>
      <c r="L44" s="63">
        <f t="shared" si="23"/>
        <v>1088.8</v>
      </c>
      <c r="M44" s="38">
        <f t="shared" si="20"/>
        <v>16911.2</v>
      </c>
    </row>
    <row r="45" spans="1:13" ht="33.75" x14ac:dyDescent="0.25">
      <c r="A45" s="15">
        <f t="shared" si="17"/>
        <v>31</v>
      </c>
      <c r="B45" s="18" t="s">
        <v>138</v>
      </c>
      <c r="C45" s="35" t="s">
        <v>108</v>
      </c>
      <c r="D45" s="20" t="s">
        <v>39</v>
      </c>
      <c r="E45" s="16" t="s">
        <v>137</v>
      </c>
      <c r="F45" s="22" t="s">
        <v>30</v>
      </c>
      <c r="G45" s="17">
        <v>25000</v>
      </c>
      <c r="H45" s="17">
        <f t="shared" si="15"/>
        <v>717.5</v>
      </c>
      <c r="I45" s="17">
        <v>0</v>
      </c>
      <c r="J45" s="17">
        <f t="shared" si="16"/>
        <v>760</v>
      </c>
      <c r="K45" s="17">
        <v>25</v>
      </c>
      <c r="L45" s="63">
        <f t="shared" si="13"/>
        <v>1502.5</v>
      </c>
      <c r="M45" s="38">
        <f t="shared" si="14"/>
        <v>23497.5</v>
      </c>
    </row>
    <row r="46" spans="1:13" ht="26.25" customHeight="1" x14ac:dyDescent="0.25">
      <c r="A46" s="29"/>
      <c r="B46" s="39" t="s">
        <v>50</v>
      </c>
      <c r="C46" s="33"/>
      <c r="D46" s="19"/>
      <c r="E46" s="40">
        <f>COUNTA(E25:E45)</f>
        <v>21</v>
      </c>
      <c r="F46" s="42"/>
      <c r="G46" s="17">
        <f>SUM(G25:G45)</f>
        <v>449885</v>
      </c>
      <c r="H46" s="17">
        <f>SUM(H25:H45)</f>
        <v>12911.7</v>
      </c>
      <c r="I46" s="17">
        <f>SUM(I25:I45)</f>
        <v>19.25</v>
      </c>
      <c r="J46" s="17">
        <f>SUM(J25:J45)</f>
        <v>13676.51</v>
      </c>
      <c r="K46" s="17">
        <f>SUM(K25:K45)</f>
        <v>4347.6400000000003</v>
      </c>
      <c r="L46" s="63">
        <f>SUM(L24:L45)</f>
        <v>30955.1</v>
      </c>
      <c r="M46" s="38">
        <f t="shared" si="14"/>
        <v>418929.9</v>
      </c>
    </row>
    <row r="47" spans="1:13" x14ac:dyDescent="0.25">
      <c r="A47" s="29"/>
      <c r="B47" s="39"/>
      <c r="C47" s="33"/>
      <c r="D47" s="19"/>
      <c r="E47" s="42"/>
      <c r="F47" s="42"/>
      <c r="G47" s="17"/>
      <c r="H47" s="17"/>
      <c r="I47" s="17"/>
      <c r="J47" s="17"/>
      <c r="K47" s="17"/>
      <c r="L47" s="55"/>
      <c r="M47" s="38"/>
    </row>
    <row r="48" spans="1:13" ht="22.5" x14ac:dyDescent="0.25">
      <c r="A48" s="15">
        <f>A45+1</f>
        <v>32</v>
      </c>
      <c r="B48" s="37" t="s">
        <v>9</v>
      </c>
      <c r="C48" s="32" t="s">
        <v>109</v>
      </c>
      <c r="D48" s="19" t="s">
        <v>54</v>
      </c>
      <c r="E48" s="27" t="s">
        <v>42</v>
      </c>
      <c r="F48" s="22" t="s">
        <v>26</v>
      </c>
      <c r="G48" s="17">
        <v>49500</v>
      </c>
      <c r="H48" s="17">
        <f>G48*2.87/100</f>
        <v>1420.65</v>
      </c>
      <c r="I48" s="17">
        <v>1783.43</v>
      </c>
      <c r="J48" s="17">
        <f>G48*3.04/100</f>
        <v>1504.8</v>
      </c>
      <c r="K48" s="17">
        <v>586.20000000000005</v>
      </c>
      <c r="L48" s="63">
        <f>H48+I48+J48+K48</f>
        <v>5295.08</v>
      </c>
      <c r="M48" s="38">
        <f t="shared" ref="M48:M52" si="24">G48-L48</f>
        <v>44204.92</v>
      </c>
    </row>
    <row r="49" spans="1:13" x14ac:dyDescent="0.25">
      <c r="A49" s="29"/>
      <c r="B49" s="39" t="s">
        <v>50</v>
      </c>
      <c r="C49" s="33"/>
      <c r="D49" s="39"/>
      <c r="E49" s="40">
        <f>COUNTA(E48:E48)</f>
        <v>1</v>
      </c>
      <c r="F49" s="46"/>
      <c r="G49" s="17">
        <f>SUM(G48)</f>
        <v>49500</v>
      </c>
      <c r="H49" s="17">
        <f>G49*2.87/100</f>
        <v>1420.65</v>
      </c>
      <c r="I49" s="17">
        <v>1783.43</v>
      </c>
      <c r="J49" s="17">
        <f>G49*3.04/100</f>
        <v>1504.8</v>
      </c>
      <c r="K49" s="17">
        <v>586.20000000000005</v>
      </c>
      <c r="L49" s="63">
        <f>SUM(L48)</f>
        <v>5295.08</v>
      </c>
      <c r="M49" s="38">
        <f t="shared" si="24"/>
        <v>44204.92</v>
      </c>
    </row>
    <row r="50" spans="1:13" x14ac:dyDescent="0.25">
      <c r="A50" s="29"/>
      <c r="B50" s="39"/>
      <c r="C50" s="33"/>
      <c r="D50" s="39"/>
      <c r="E50" s="40"/>
      <c r="F50" s="22"/>
      <c r="G50" s="17"/>
      <c r="H50" s="17"/>
      <c r="I50" s="17"/>
      <c r="J50" s="17"/>
      <c r="K50" s="17"/>
      <c r="L50" s="55"/>
      <c r="M50" s="38"/>
    </row>
    <row r="51" spans="1:13" x14ac:dyDescent="0.25">
      <c r="A51" s="15">
        <f>A48+1</f>
        <v>33</v>
      </c>
      <c r="B51" s="47" t="s">
        <v>2</v>
      </c>
      <c r="C51" s="36" t="s">
        <v>109</v>
      </c>
      <c r="D51" s="20" t="s">
        <v>55</v>
      </c>
      <c r="E51" s="27" t="s">
        <v>20</v>
      </c>
      <c r="F51" s="22" t="s">
        <v>27</v>
      </c>
      <c r="G51" s="17">
        <v>35563</v>
      </c>
      <c r="H51" s="17">
        <f>G51*2.87/100</f>
        <v>1020.66</v>
      </c>
      <c r="I51" s="17">
        <v>0</v>
      </c>
      <c r="J51" s="17">
        <f>G51*3.04/100</f>
        <v>1081.1199999999999</v>
      </c>
      <c r="K51" s="17">
        <v>1201.8</v>
      </c>
      <c r="L51" s="63">
        <f>H51+I51+J51+K51</f>
        <v>3303.58</v>
      </c>
      <c r="M51" s="38">
        <f t="shared" si="24"/>
        <v>32259.42</v>
      </c>
    </row>
    <row r="52" spans="1:13" x14ac:dyDescent="0.25">
      <c r="A52" s="29"/>
      <c r="B52" s="39" t="s">
        <v>50</v>
      </c>
      <c r="C52" s="33"/>
      <c r="D52" s="20"/>
      <c r="E52" s="21">
        <f>COUNTA(E51:E51)</f>
        <v>1</v>
      </c>
      <c r="F52" s="27"/>
      <c r="G52" s="17">
        <f>SUM(G51)</f>
        <v>35563</v>
      </c>
      <c r="H52" s="17">
        <f>G52*2.87/100</f>
        <v>1020.66</v>
      </c>
      <c r="I52" s="17">
        <v>0</v>
      </c>
      <c r="J52" s="17">
        <f>G52*3.04/100</f>
        <v>1081.1199999999999</v>
      </c>
      <c r="K52" s="17">
        <v>1201.8</v>
      </c>
      <c r="L52" s="63">
        <f>SUM(L51)</f>
        <v>3303.58</v>
      </c>
      <c r="M52" s="38">
        <f t="shared" si="24"/>
        <v>32259.42</v>
      </c>
    </row>
    <row r="53" spans="1:13" x14ac:dyDescent="0.25">
      <c r="A53" s="29"/>
      <c r="B53" s="39"/>
      <c r="C53" s="33"/>
      <c r="D53" s="20"/>
      <c r="E53" s="27"/>
      <c r="F53" s="27"/>
      <c r="G53" s="17"/>
      <c r="H53" s="17"/>
      <c r="I53" s="17"/>
      <c r="J53" s="17"/>
      <c r="K53" s="17"/>
      <c r="L53" s="55"/>
      <c r="M53" s="38"/>
    </row>
    <row r="54" spans="1:13" ht="22.5" x14ac:dyDescent="0.25">
      <c r="A54" s="15">
        <f>A51+1</f>
        <v>34</v>
      </c>
      <c r="B54" s="37" t="s">
        <v>11</v>
      </c>
      <c r="C54" s="32" t="s">
        <v>109</v>
      </c>
      <c r="D54" s="20" t="s">
        <v>110</v>
      </c>
      <c r="E54" s="27" t="s">
        <v>44</v>
      </c>
      <c r="F54" s="27" t="s">
        <v>27</v>
      </c>
      <c r="G54" s="17">
        <v>26230</v>
      </c>
      <c r="H54" s="17">
        <f>G54*2.87/100</f>
        <v>752.8</v>
      </c>
      <c r="I54" s="17">
        <v>0</v>
      </c>
      <c r="J54" s="17">
        <f>G54*3.04/100</f>
        <v>797.39</v>
      </c>
      <c r="K54" s="17">
        <v>1375.12</v>
      </c>
      <c r="L54" s="63">
        <f>H54+I54+J54+K54</f>
        <v>2925.31</v>
      </c>
      <c r="M54" s="38">
        <f t="shared" ref="M54:M61" si="25">G54-L54</f>
        <v>23304.69</v>
      </c>
    </row>
    <row r="55" spans="1:13" ht="22.5" x14ac:dyDescent="0.25">
      <c r="A55" s="15">
        <f>A54+1</f>
        <v>35</v>
      </c>
      <c r="B55" s="37" t="s">
        <v>83</v>
      </c>
      <c r="C55" s="32" t="s">
        <v>109</v>
      </c>
      <c r="D55" s="20" t="s">
        <v>110</v>
      </c>
      <c r="E55" s="27" t="s">
        <v>84</v>
      </c>
      <c r="F55" s="22" t="s">
        <v>27</v>
      </c>
      <c r="G55" s="17">
        <v>22000</v>
      </c>
      <c r="H55" s="17">
        <f t="shared" ref="H55:H57" si="26">G55*2.87/100</f>
        <v>631.4</v>
      </c>
      <c r="I55" s="17">
        <v>0</v>
      </c>
      <c r="J55" s="17">
        <f t="shared" ref="J55:J57" si="27">G55*3.04/100</f>
        <v>668.8</v>
      </c>
      <c r="K55" s="17">
        <v>25</v>
      </c>
      <c r="L55" s="63">
        <f t="shared" ref="L55:L57" si="28">H55+I55+J55+K55</f>
        <v>1325.2</v>
      </c>
      <c r="M55" s="38">
        <f t="shared" si="25"/>
        <v>20674.8</v>
      </c>
    </row>
    <row r="56" spans="1:13" ht="22.5" x14ac:dyDescent="0.25">
      <c r="A56" s="15">
        <f t="shared" ref="A56:A57" si="29">A55+1</f>
        <v>36</v>
      </c>
      <c r="B56" s="18" t="s">
        <v>86</v>
      </c>
      <c r="C56" s="35" t="s">
        <v>109</v>
      </c>
      <c r="D56" s="20" t="s">
        <v>110</v>
      </c>
      <c r="E56" s="27" t="s">
        <v>85</v>
      </c>
      <c r="F56" s="22" t="s">
        <v>29</v>
      </c>
      <c r="G56" s="17">
        <v>24400</v>
      </c>
      <c r="H56" s="17">
        <f t="shared" si="26"/>
        <v>700.28</v>
      </c>
      <c r="I56" s="17">
        <v>0</v>
      </c>
      <c r="J56" s="17">
        <f t="shared" si="27"/>
        <v>741.76</v>
      </c>
      <c r="K56" s="17">
        <v>25</v>
      </c>
      <c r="L56" s="63">
        <f t="shared" ref="L56" si="30">H56+I56+J56+K56</f>
        <v>1467.04</v>
      </c>
      <c r="M56" s="38">
        <f t="shared" ref="M56" si="31">G56-L56</f>
        <v>22932.959999999999</v>
      </c>
    </row>
    <row r="57" spans="1:13" ht="22.5" x14ac:dyDescent="0.25">
      <c r="A57" s="15">
        <f t="shared" si="29"/>
        <v>37</v>
      </c>
      <c r="B57" s="18" t="s">
        <v>139</v>
      </c>
      <c r="C57" s="35" t="s">
        <v>109</v>
      </c>
      <c r="D57" s="20" t="s">
        <v>110</v>
      </c>
      <c r="E57" s="27" t="s">
        <v>140</v>
      </c>
      <c r="F57" s="27" t="s">
        <v>27</v>
      </c>
      <c r="G57" s="17">
        <v>37000</v>
      </c>
      <c r="H57" s="17">
        <f t="shared" si="26"/>
        <v>1061.9000000000001</v>
      </c>
      <c r="I57" s="41">
        <v>19.25</v>
      </c>
      <c r="J57" s="17">
        <f t="shared" si="27"/>
        <v>1124.8</v>
      </c>
      <c r="K57" s="17">
        <v>25</v>
      </c>
      <c r="L57" s="63">
        <f t="shared" si="28"/>
        <v>2230.9499999999998</v>
      </c>
      <c r="M57" s="38">
        <f t="shared" si="25"/>
        <v>34769.050000000003</v>
      </c>
    </row>
    <row r="58" spans="1:13" x14ac:dyDescent="0.25">
      <c r="A58" s="29"/>
      <c r="B58" s="39" t="s">
        <v>37</v>
      </c>
      <c r="C58" s="33"/>
      <c r="D58" s="20"/>
      <c r="E58" s="27">
        <f>COUNTA(E54:E57)</f>
        <v>4</v>
      </c>
      <c r="F58" s="27"/>
      <c r="G58" s="17">
        <f t="shared" ref="G58:L58" si="32">SUM(G54:G57)</f>
        <v>109630</v>
      </c>
      <c r="H58" s="17">
        <f t="shared" si="32"/>
        <v>3146.38</v>
      </c>
      <c r="I58" s="17">
        <f t="shared" si="32"/>
        <v>19.25</v>
      </c>
      <c r="J58" s="17">
        <f t="shared" si="32"/>
        <v>3332.75</v>
      </c>
      <c r="K58" s="17">
        <f t="shared" si="32"/>
        <v>1450.12</v>
      </c>
      <c r="L58" s="63">
        <f t="shared" si="32"/>
        <v>7948.5</v>
      </c>
      <c r="M58" s="38">
        <f t="shared" si="25"/>
        <v>101681.5</v>
      </c>
    </row>
    <row r="59" spans="1:13" ht="36.75" customHeight="1" x14ac:dyDescent="0.25">
      <c r="A59" s="29"/>
      <c r="B59" s="37"/>
      <c r="C59" s="32"/>
      <c r="D59" s="20"/>
      <c r="E59" s="27"/>
      <c r="F59" s="27"/>
      <c r="G59" s="28"/>
      <c r="H59" s="28"/>
      <c r="I59" s="28"/>
      <c r="J59" s="28"/>
      <c r="K59" s="28"/>
      <c r="L59" s="55"/>
      <c r="M59" s="38"/>
    </row>
    <row r="60" spans="1:13" ht="35.25" customHeight="1" x14ac:dyDescent="0.25">
      <c r="A60" s="15">
        <f>A57+1</f>
        <v>38</v>
      </c>
      <c r="B60" s="37" t="s">
        <v>12</v>
      </c>
      <c r="C60" s="32" t="s">
        <v>109</v>
      </c>
      <c r="D60" s="20" t="s">
        <v>111</v>
      </c>
      <c r="E60" s="27" t="s">
        <v>13</v>
      </c>
      <c r="F60" s="27" t="s">
        <v>26</v>
      </c>
      <c r="G60" s="17">
        <v>23577.02</v>
      </c>
      <c r="H60" s="17">
        <f>G60*2.87/100</f>
        <v>676.66</v>
      </c>
      <c r="I60" s="17">
        <v>0</v>
      </c>
      <c r="J60" s="17">
        <f>G60*3.04/100</f>
        <v>716.74</v>
      </c>
      <c r="K60" s="17">
        <v>25</v>
      </c>
      <c r="L60" s="63">
        <f>H60+I60+J60+K60</f>
        <v>1418.4</v>
      </c>
      <c r="M60" s="38">
        <f t="shared" si="25"/>
        <v>22158.62</v>
      </c>
    </row>
    <row r="61" spans="1:13" ht="15" customHeight="1" x14ac:dyDescent="0.25">
      <c r="A61" s="29"/>
      <c r="B61" s="39" t="s">
        <v>50</v>
      </c>
      <c r="C61" s="33"/>
      <c r="D61" s="20"/>
      <c r="E61" s="27">
        <f>COUNTA(E60:E60)</f>
        <v>1</v>
      </c>
      <c r="F61" s="27"/>
      <c r="G61" s="17">
        <f t="shared" ref="G61:L61" si="33">SUM(G60:G60)</f>
        <v>23577.02</v>
      </c>
      <c r="H61" s="17">
        <f t="shared" si="33"/>
        <v>676.66</v>
      </c>
      <c r="I61" s="17">
        <f t="shared" si="33"/>
        <v>0</v>
      </c>
      <c r="J61" s="17">
        <f t="shared" si="33"/>
        <v>716.74</v>
      </c>
      <c r="K61" s="17">
        <f t="shared" si="33"/>
        <v>25</v>
      </c>
      <c r="L61" s="63">
        <f t="shared" si="33"/>
        <v>1418.4</v>
      </c>
      <c r="M61" s="38">
        <f t="shared" si="25"/>
        <v>22158.62</v>
      </c>
    </row>
    <row r="62" spans="1:13" ht="15.75" customHeight="1" x14ac:dyDescent="0.25">
      <c r="A62" s="29"/>
      <c r="B62" s="37"/>
      <c r="C62" s="32"/>
      <c r="D62" s="20"/>
      <c r="E62" s="27"/>
      <c r="F62" s="27"/>
      <c r="G62" s="17"/>
      <c r="H62" s="17"/>
      <c r="I62" s="17"/>
      <c r="J62" s="17"/>
      <c r="K62" s="17"/>
      <c r="L62" s="55"/>
      <c r="M62" s="38"/>
    </row>
    <row r="63" spans="1:13" ht="38.25" customHeight="1" x14ac:dyDescent="0.25">
      <c r="A63" s="15">
        <f>A60+1</f>
        <v>39</v>
      </c>
      <c r="B63" s="37" t="s">
        <v>14</v>
      </c>
      <c r="C63" s="32" t="s">
        <v>109</v>
      </c>
      <c r="D63" s="20" t="s">
        <v>52</v>
      </c>
      <c r="E63" s="27" t="s">
        <v>48</v>
      </c>
      <c r="F63" s="27" t="s">
        <v>27</v>
      </c>
      <c r="G63" s="17">
        <v>32025</v>
      </c>
      <c r="H63" s="17">
        <f>G63*2.87/100</f>
        <v>919.12</v>
      </c>
      <c r="I63" s="17">
        <v>0</v>
      </c>
      <c r="J63" s="17">
        <f>G63*3.04/100</f>
        <v>973.56</v>
      </c>
      <c r="K63" s="17">
        <v>10482.719999999999</v>
      </c>
      <c r="L63" s="63">
        <f t="shared" ref="L63:L78" si="34">H63+I63+J63+K63</f>
        <v>12375.4</v>
      </c>
      <c r="M63" s="38">
        <f t="shared" ref="M63:M79" si="35">G63-L63</f>
        <v>19649.599999999999</v>
      </c>
    </row>
    <row r="64" spans="1:13" ht="33.75" x14ac:dyDescent="0.25">
      <c r="A64" s="15">
        <f>A63+1</f>
        <v>40</v>
      </c>
      <c r="B64" s="18" t="s">
        <v>69</v>
      </c>
      <c r="C64" s="35" t="s">
        <v>109</v>
      </c>
      <c r="D64" s="20" t="s">
        <v>39</v>
      </c>
      <c r="E64" s="16" t="s">
        <v>70</v>
      </c>
      <c r="F64" s="22" t="s">
        <v>27</v>
      </c>
      <c r="G64" s="17">
        <v>29700</v>
      </c>
      <c r="H64" s="17">
        <f t="shared" ref="H64:H78" si="36">G64*2.87/100</f>
        <v>852.39</v>
      </c>
      <c r="I64" s="17">
        <v>0</v>
      </c>
      <c r="J64" s="17">
        <f t="shared" ref="J64:J78" si="37">G64*3.04/100</f>
        <v>902.88</v>
      </c>
      <c r="K64" s="17">
        <v>25</v>
      </c>
      <c r="L64" s="63">
        <f t="shared" si="34"/>
        <v>1780.27</v>
      </c>
      <c r="M64" s="38">
        <f t="shared" si="35"/>
        <v>27919.73</v>
      </c>
    </row>
    <row r="65" spans="1:13" ht="33.75" x14ac:dyDescent="0.25">
      <c r="A65" s="15">
        <f t="shared" ref="A65:A77" si="38">A64+1</f>
        <v>41</v>
      </c>
      <c r="B65" s="18" t="s">
        <v>133</v>
      </c>
      <c r="C65" s="35" t="s">
        <v>108</v>
      </c>
      <c r="D65" s="20" t="s">
        <v>52</v>
      </c>
      <c r="E65" s="16" t="s">
        <v>93</v>
      </c>
      <c r="F65" s="27" t="s">
        <v>27</v>
      </c>
      <c r="G65" s="17">
        <v>10000</v>
      </c>
      <c r="H65" s="17">
        <f t="shared" si="36"/>
        <v>287</v>
      </c>
      <c r="I65" s="17">
        <v>0</v>
      </c>
      <c r="J65" s="17">
        <f t="shared" si="37"/>
        <v>304</v>
      </c>
      <c r="K65" s="17">
        <v>25</v>
      </c>
      <c r="L65" s="63">
        <f t="shared" ref="L65" si="39">H65+I65+J65+K65</f>
        <v>616</v>
      </c>
      <c r="M65" s="38">
        <f t="shared" ref="M65" si="40">G65-L65</f>
        <v>9384</v>
      </c>
    </row>
    <row r="66" spans="1:13" ht="36.75" customHeight="1" x14ac:dyDescent="0.25">
      <c r="A66" s="15">
        <f t="shared" si="38"/>
        <v>42</v>
      </c>
      <c r="B66" s="18" t="s">
        <v>134</v>
      </c>
      <c r="C66" s="35" t="s">
        <v>109</v>
      </c>
      <c r="D66" s="20" t="s">
        <v>52</v>
      </c>
      <c r="E66" s="16" t="s">
        <v>75</v>
      </c>
      <c r="F66" s="27" t="s">
        <v>27</v>
      </c>
      <c r="G66" s="17">
        <v>12000</v>
      </c>
      <c r="H66" s="17">
        <f t="shared" si="36"/>
        <v>344.4</v>
      </c>
      <c r="I66" s="17">
        <v>0</v>
      </c>
      <c r="J66" s="17">
        <f t="shared" si="37"/>
        <v>364.8</v>
      </c>
      <c r="K66" s="17">
        <v>25</v>
      </c>
      <c r="L66" s="63">
        <f t="shared" si="34"/>
        <v>734.2</v>
      </c>
      <c r="M66" s="38">
        <f t="shared" si="35"/>
        <v>11265.8</v>
      </c>
    </row>
    <row r="67" spans="1:13" ht="36.75" customHeight="1" x14ac:dyDescent="0.25">
      <c r="A67" s="15">
        <f>A66+1</f>
        <v>43</v>
      </c>
      <c r="B67" s="18" t="s">
        <v>76</v>
      </c>
      <c r="C67" s="35" t="s">
        <v>109</v>
      </c>
      <c r="D67" s="20" t="s">
        <v>52</v>
      </c>
      <c r="E67" s="16" t="s">
        <v>75</v>
      </c>
      <c r="F67" s="27" t="s">
        <v>27</v>
      </c>
      <c r="G67" s="17">
        <v>12200</v>
      </c>
      <c r="H67" s="17">
        <f t="shared" si="36"/>
        <v>350.14</v>
      </c>
      <c r="I67" s="17">
        <v>0</v>
      </c>
      <c r="J67" s="17">
        <f t="shared" si="37"/>
        <v>370.88</v>
      </c>
      <c r="K67" s="17">
        <v>25</v>
      </c>
      <c r="L67" s="63">
        <f t="shared" si="34"/>
        <v>746.02</v>
      </c>
      <c r="M67" s="38">
        <f t="shared" si="35"/>
        <v>11453.98</v>
      </c>
    </row>
    <row r="68" spans="1:13" ht="33.75" customHeight="1" x14ac:dyDescent="0.25">
      <c r="A68" s="15">
        <f t="shared" si="38"/>
        <v>44</v>
      </c>
      <c r="B68" s="18" t="s">
        <v>90</v>
      </c>
      <c r="C68" s="35" t="s">
        <v>108</v>
      </c>
      <c r="D68" s="20" t="s">
        <v>52</v>
      </c>
      <c r="E68" s="16" t="s">
        <v>91</v>
      </c>
      <c r="F68" s="27" t="s">
        <v>27</v>
      </c>
      <c r="G68" s="17">
        <v>24400</v>
      </c>
      <c r="H68" s="17">
        <f t="shared" si="36"/>
        <v>700.28</v>
      </c>
      <c r="I68" s="17">
        <v>0</v>
      </c>
      <c r="J68" s="17">
        <f t="shared" si="37"/>
        <v>741.76</v>
      </c>
      <c r="K68" s="17">
        <v>25</v>
      </c>
      <c r="L68" s="63">
        <f t="shared" si="34"/>
        <v>1467.04</v>
      </c>
      <c r="M68" s="38">
        <f t="shared" si="35"/>
        <v>22932.959999999999</v>
      </c>
    </row>
    <row r="69" spans="1:13" ht="30" customHeight="1" x14ac:dyDescent="0.25">
      <c r="A69" s="15">
        <f>A68+1</f>
        <v>45</v>
      </c>
      <c r="B69" s="18" t="s">
        <v>92</v>
      </c>
      <c r="C69" s="35" t="s">
        <v>108</v>
      </c>
      <c r="D69" s="20" t="s">
        <v>52</v>
      </c>
      <c r="E69" s="16" t="s">
        <v>93</v>
      </c>
      <c r="F69" s="27" t="s">
        <v>27</v>
      </c>
      <c r="G69" s="17">
        <v>11000</v>
      </c>
      <c r="H69" s="17">
        <f t="shared" si="36"/>
        <v>315.7</v>
      </c>
      <c r="I69" s="17">
        <v>0</v>
      </c>
      <c r="J69" s="17">
        <f t="shared" si="37"/>
        <v>334.4</v>
      </c>
      <c r="K69" s="17">
        <v>25</v>
      </c>
      <c r="L69" s="63">
        <f t="shared" si="34"/>
        <v>675.1</v>
      </c>
      <c r="M69" s="38">
        <f t="shared" si="35"/>
        <v>10324.9</v>
      </c>
    </row>
    <row r="70" spans="1:13" ht="36" customHeight="1" x14ac:dyDescent="0.25">
      <c r="A70" s="15">
        <f t="shared" si="38"/>
        <v>46</v>
      </c>
      <c r="B70" s="18" t="s">
        <v>94</v>
      </c>
      <c r="C70" s="35" t="s">
        <v>108</v>
      </c>
      <c r="D70" s="20" t="s">
        <v>52</v>
      </c>
      <c r="E70" s="16" t="s">
        <v>93</v>
      </c>
      <c r="F70" s="27" t="s">
        <v>27</v>
      </c>
      <c r="G70" s="17">
        <v>10000</v>
      </c>
      <c r="H70" s="17">
        <f t="shared" si="36"/>
        <v>287</v>
      </c>
      <c r="I70" s="17">
        <v>0</v>
      </c>
      <c r="J70" s="17">
        <f t="shared" si="37"/>
        <v>304</v>
      </c>
      <c r="K70" s="17">
        <v>25</v>
      </c>
      <c r="L70" s="63">
        <f t="shared" ref="L70:L73" si="41">H70+I70+J70+K70</f>
        <v>616</v>
      </c>
      <c r="M70" s="38">
        <f t="shared" ref="M70:M73" si="42">G70-L70</f>
        <v>9384</v>
      </c>
    </row>
    <row r="71" spans="1:13" ht="36" customHeight="1" x14ac:dyDescent="0.25">
      <c r="A71" s="15">
        <f t="shared" si="38"/>
        <v>47</v>
      </c>
      <c r="B71" s="18" t="s">
        <v>104</v>
      </c>
      <c r="C71" s="35" t="s">
        <v>109</v>
      </c>
      <c r="D71" s="20" t="s">
        <v>52</v>
      </c>
      <c r="E71" s="16" t="s">
        <v>93</v>
      </c>
      <c r="F71" s="27" t="s">
        <v>27</v>
      </c>
      <c r="G71" s="17">
        <v>10000</v>
      </c>
      <c r="H71" s="17">
        <f t="shared" si="36"/>
        <v>287</v>
      </c>
      <c r="I71" s="17">
        <v>0</v>
      </c>
      <c r="J71" s="17">
        <f t="shared" si="37"/>
        <v>304</v>
      </c>
      <c r="K71" s="17">
        <v>25</v>
      </c>
      <c r="L71" s="63">
        <f t="shared" si="41"/>
        <v>616</v>
      </c>
      <c r="M71" s="38">
        <f t="shared" si="42"/>
        <v>9384</v>
      </c>
    </row>
    <row r="72" spans="1:13" ht="33.75" x14ac:dyDescent="0.25">
      <c r="A72" s="15">
        <f>A71+1</f>
        <v>48</v>
      </c>
      <c r="B72" s="18" t="s">
        <v>105</v>
      </c>
      <c r="C72" s="35" t="s">
        <v>108</v>
      </c>
      <c r="D72" s="20" t="s">
        <v>52</v>
      </c>
      <c r="E72" s="16" t="s">
        <v>93</v>
      </c>
      <c r="F72" s="27" t="s">
        <v>27</v>
      </c>
      <c r="G72" s="17">
        <v>10000</v>
      </c>
      <c r="H72" s="17">
        <f t="shared" si="36"/>
        <v>287</v>
      </c>
      <c r="I72" s="17">
        <v>0</v>
      </c>
      <c r="J72" s="17">
        <f t="shared" si="37"/>
        <v>304</v>
      </c>
      <c r="K72" s="17">
        <v>25</v>
      </c>
      <c r="L72" s="63">
        <f t="shared" si="41"/>
        <v>616</v>
      </c>
      <c r="M72" s="38">
        <f t="shared" si="42"/>
        <v>9384</v>
      </c>
    </row>
    <row r="73" spans="1:13" ht="33.75" x14ac:dyDescent="0.25">
      <c r="A73" s="15">
        <f t="shared" si="38"/>
        <v>49</v>
      </c>
      <c r="B73" s="18" t="s">
        <v>123</v>
      </c>
      <c r="C73" s="35" t="s">
        <v>108</v>
      </c>
      <c r="D73" s="20" t="s">
        <v>52</v>
      </c>
      <c r="E73" s="16" t="s">
        <v>93</v>
      </c>
      <c r="F73" s="27" t="s">
        <v>27</v>
      </c>
      <c r="G73" s="17">
        <v>11000</v>
      </c>
      <c r="H73" s="17">
        <f t="shared" si="36"/>
        <v>315.7</v>
      </c>
      <c r="I73" s="17">
        <v>0</v>
      </c>
      <c r="J73" s="17">
        <f t="shared" si="37"/>
        <v>334.4</v>
      </c>
      <c r="K73" s="17">
        <v>25</v>
      </c>
      <c r="L73" s="63">
        <f t="shared" si="41"/>
        <v>675.1</v>
      </c>
      <c r="M73" s="38">
        <f t="shared" si="42"/>
        <v>10324.9</v>
      </c>
    </row>
    <row r="74" spans="1:13" ht="33.75" x14ac:dyDescent="0.25">
      <c r="A74" s="15">
        <f t="shared" si="38"/>
        <v>50</v>
      </c>
      <c r="B74" s="69" t="s">
        <v>128</v>
      </c>
      <c r="C74" s="35" t="s">
        <v>109</v>
      </c>
      <c r="D74" s="20" t="s">
        <v>52</v>
      </c>
      <c r="E74" s="16" t="s">
        <v>93</v>
      </c>
      <c r="F74" s="27" t="s">
        <v>27</v>
      </c>
      <c r="G74" s="17">
        <v>11000</v>
      </c>
      <c r="H74" s="17">
        <f t="shared" si="36"/>
        <v>315.7</v>
      </c>
      <c r="I74" s="17">
        <v>0</v>
      </c>
      <c r="J74" s="17">
        <f t="shared" si="37"/>
        <v>334.4</v>
      </c>
      <c r="K74" s="17">
        <v>25</v>
      </c>
      <c r="L74" s="63">
        <f t="shared" si="34"/>
        <v>675.1</v>
      </c>
      <c r="M74" s="38">
        <f t="shared" si="35"/>
        <v>10324.9</v>
      </c>
    </row>
    <row r="75" spans="1:13" ht="33.75" x14ac:dyDescent="0.25">
      <c r="A75" s="15">
        <f>A74+1</f>
        <v>51</v>
      </c>
      <c r="B75" s="69" t="s">
        <v>129</v>
      </c>
      <c r="C75" s="35" t="s">
        <v>108</v>
      </c>
      <c r="D75" s="20" t="s">
        <v>52</v>
      </c>
      <c r="E75" s="16" t="s">
        <v>93</v>
      </c>
      <c r="F75" s="27" t="s">
        <v>27</v>
      </c>
      <c r="G75" s="17">
        <v>11000</v>
      </c>
      <c r="H75" s="17">
        <f t="shared" si="36"/>
        <v>315.7</v>
      </c>
      <c r="I75" s="17">
        <v>0</v>
      </c>
      <c r="J75" s="17">
        <f t="shared" si="37"/>
        <v>334.4</v>
      </c>
      <c r="K75" s="17">
        <v>25</v>
      </c>
      <c r="L75" s="63">
        <f t="shared" si="34"/>
        <v>675.1</v>
      </c>
      <c r="M75" s="38">
        <f t="shared" si="35"/>
        <v>10324.9</v>
      </c>
    </row>
    <row r="76" spans="1:13" ht="33.75" x14ac:dyDescent="0.25">
      <c r="A76" s="15">
        <f t="shared" si="38"/>
        <v>52</v>
      </c>
      <c r="B76" s="69" t="s">
        <v>130</v>
      </c>
      <c r="C76" s="35" t="s">
        <v>108</v>
      </c>
      <c r="D76" s="20" t="s">
        <v>52</v>
      </c>
      <c r="E76" s="16" t="s">
        <v>93</v>
      </c>
      <c r="F76" s="27" t="s">
        <v>27</v>
      </c>
      <c r="G76" s="17">
        <v>11000</v>
      </c>
      <c r="H76" s="17">
        <f t="shared" ref="H76:H77" si="43">G76*2.87/100</f>
        <v>315.7</v>
      </c>
      <c r="I76" s="17">
        <v>0</v>
      </c>
      <c r="J76" s="17">
        <f t="shared" ref="J76:J77" si="44">G76*3.04/100</f>
        <v>334.4</v>
      </c>
      <c r="K76" s="17">
        <v>25</v>
      </c>
      <c r="L76" s="63">
        <f t="shared" ref="L76:L77" si="45">H76+I76+J76+K76</f>
        <v>675.1</v>
      </c>
      <c r="M76" s="38">
        <f t="shared" ref="M76:M77" si="46">G76-L76</f>
        <v>10324.9</v>
      </c>
    </row>
    <row r="77" spans="1:13" ht="33.75" x14ac:dyDescent="0.25">
      <c r="A77" s="15">
        <f t="shared" si="38"/>
        <v>53</v>
      </c>
      <c r="B77" s="69" t="s">
        <v>132</v>
      </c>
      <c r="C77" s="35" t="s">
        <v>108</v>
      </c>
      <c r="D77" s="20" t="s">
        <v>52</v>
      </c>
      <c r="E77" s="16" t="s">
        <v>93</v>
      </c>
      <c r="F77" s="27" t="s">
        <v>27</v>
      </c>
      <c r="G77" s="17">
        <v>11000</v>
      </c>
      <c r="H77" s="17">
        <f t="shared" si="43"/>
        <v>315.7</v>
      </c>
      <c r="I77" s="17">
        <v>0</v>
      </c>
      <c r="J77" s="17">
        <f t="shared" si="44"/>
        <v>334.4</v>
      </c>
      <c r="K77" s="17">
        <v>25</v>
      </c>
      <c r="L77" s="63">
        <f t="shared" si="45"/>
        <v>675.1</v>
      </c>
      <c r="M77" s="38">
        <f t="shared" si="46"/>
        <v>10324.9</v>
      </c>
    </row>
    <row r="78" spans="1:13" ht="33.75" x14ac:dyDescent="0.25">
      <c r="A78" s="15">
        <f>A77+1</f>
        <v>54</v>
      </c>
      <c r="B78" s="69" t="s">
        <v>141</v>
      </c>
      <c r="C78" s="35" t="s">
        <v>108</v>
      </c>
      <c r="D78" s="20" t="s">
        <v>52</v>
      </c>
      <c r="E78" s="16" t="s">
        <v>93</v>
      </c>
      <c r="F78" s="27" t="s">
        <v>27</v>
      </c>
      <c r="G78" s="17">
        <v>27000</v>
      </c>
      <c r="H78" s="17">
        <f t="shared" si="36"/>
        <v>774.9</v>
      </c>
      <c r="I78" s="17">
        <v>0</v>
      </c>
      <c r="J78" s="17">
        <f t="shared" si="37"/>
        <v>820.8</v>
      </c>
      <c r="K78" s="17">
        <v>25</v>
      </c>
      <c r="L78" s="63">
        <f t="shared" si="34"/>
        <v>1620.7</v>
      </c>
      <c r="M78" s="38">
        <f t="shared" si="35"/>
        <v>25379.3</v>
      </c>
    </row>
    <row r="79" spans="1:13" x14ac:dyDescent="0.25">
      <c r="A79" s="29"/>
      <c r="B79" s="39" t="s">
        <v>37</v>
      </c>
      <c r="C79" s="33"/>
      <c r="D79" s="20"/>
      <c r="E79" s="27">
        <f>COUNTA(E63:E78)</f>
        <v>16</v>
      </c>
      <c r="F79" s="27"/>
      <c r="G79" s="17">
        <f>SUM(G63:G78)</f>
        <v>243325</v>
      </c>
      <c r="H79" s="17">
        <f>SUM(H63:H78)</f>
        <v>6983.43</v>
      </c>
      <c r="I79" s="17">
        <f>SUM(I63:I78)</f>
        <v>0</v>
      </c>
      <c r="J79" s="17">
        <f>SUM(J63:J78)</f>
        <v>7397.08</v>
      </c>
      <c r="K79" s="17">
        <f>SUM(K63:K78)</f>
        <v>10857.72</v>
      </c>
      <c r="L79" s="63">
        <f>SUM(L63:L78)</f>
        <v>25238.23</v>
      </c>
      <c r="M79" s="38">
        <f t="shared" si="35"/>
        <v>218086.77</v>
      </c>
    </row>
    <row r="80" spans="1:13" x14ac:dyDescent="0.25">
      <c r="A80" s="29"/>
      <c r="B80" s="37"/>
      <c r="C80" s="32"/>
      <c r="D80" s="20"/>
      <c r="E80" s="27"/>
      <c r="F80" s="27"/>
      <c r="G80" s="17"/>
      <c r="H80" s="17"/>
      <c r="I80" s="17"/>
      <c r="J80" s="17"/>
      <c r="K80" s="17"/>
      <c r="L80" s="55"/>
      <c r="M80" s="38"/>
    </row>
    <row r="81" spans="1:13" ht="22.5" x14ac:dyDescent="0.25">
      <c r="A81" s="15">
        <v>55</v>
      </c>
      <c r="B81" s="37" t="s">
        <v>131</v>
      </c>
      <c r="C81" s="32" t="s">
        <v>109</v>
      </c>
      <c r="D81" s="20" t="s">
        <v>53</v>
      </c>
      <c r="E81" s="27" t="s">
        <v>51</v>
      </c>
      <c r="F81" s="22" t="s">
        <v>26</v>
      </c>
      <c r="G81" s="17">
        <v>37950</v>
      </c>
      <c r="H81" s="17">
        <f>G81*2.87/100</f>
        <v>1089.17</v>
      </c>
      <c r="I81" s="17">
        <v>153.32</v>
      </c>
      <c r="J81" s="17">
        <f>G81*3.04/100</f>
        <v>1153.68</v>
      </c>
      <c r="K81" s="17">
        <v>506.2</v>
      </c>
      <c r="L81" s="63">
        <f>H81+I81+J81+K81</f>
        <v>2902.37</v>
      </c>
      <c r="M81" s="38">
        <f t="shared" ref="M81:M87" si="47">G81-L81</f>
        <v>35047.629999999997</v>
      </c>
    </row>
    <row r="82" spans="1:13" ht="22.5" x14ac:dyDescent="0.25">
      <c r="A82" s="15">
        <v>56</v>
      </c>
      <c r="B82" s="37" t="s">
        <v>32</v>
      </c>
      <c r="C82" s="32" t="s">
        <v>108</v>
      </c>
      <c r="D82" s="20" t="s">
        <v>53</v>
      </c>
      <c r="E82" s="27" t="s">
        <v>45</v>
      </c>
      <c r="F82" s="27" t="s">
        <v>27</v>
      </c>
      <c r="G82" s="17">
        <v>14520</v>
      </c>
      <c r="H82" s="17">
        <f t="shared" ref="H82:H86" si="48">G82*2.87/100</f>
        <v>416.72</v>
      </c>
      <c r="I82" s="17">
        <v>0</v>
      </c>
      <c r="J82" s="17">
        <f t="shared" ref="J82:J86" si="49">G82*3.04/100</f>
        <v>441.41</v>
      </c>
      <c r="K82" s="17">
        <v>25</v>
      </c>
      <c r="L82" s="63">
        <f t="shared" ref="L82:L86" si="50">H82+I82+J82+K82</f>
        <v>883.13</v>
      </c>
      <c r="M82" s="38">
        <f t="shared" si="47"/>
        <v>13636.87</v>
      </c>
    </row>
    <row r="83" spans="1:13" ht="22.5" x14ac:dyDescent="0.25">
      <c r="A83" s="15">
        <v>57</v>
      </c>
      <c r="B83" s="37" t="s">
        <v>17</v>
      </c>
      <c r="C83" s="32" t="s">
        <v>109</v>
      </c>
      <c r="D83" s="20" t="s">
        <v>53</v>
      </c>
      <c r="E83" s="27" t="s">
        <v>46</v>
      </c>
      <c r="F83" s="22" t="s">
        <v>27</v>
      </c>
      <c r="G83" s="17">
        <v>11000</v>
      </c>
      <c r="H83" s="17">
        <f t="shared" si="48"/>
        <v>315.7</v>
      </c>
      <c r="I83" s="17">
        <v>0</v>
      </c>
      <c r="J83" s="17">
        <f t="shared" si="49"/>
        <v>334.4</v>
      </c>
      <c r="K83" s="17">
        <v>25</v>
      </c>
      <c r="L83" s="63">
        <f t="shared" si="50"/>
        <v>675.1</v>
      </c>
      <c r="M83" s="38">
        <f t="shared" si="47"/>
        <v>10324.9</v>
      </c>
    </row>
    <row r="84" spans="1:13" ht="22.5" x14ac:dyDescent="0.25">
      <c r="A84" s="15">
        <v>58</v>
      </c>
      <c r="B84" s="37" t="s">
        <v>18</v>
      </c>
      <c r="C84" s="32" t="s">
        <v>109</v>
      </c>
      <c r="D84" s="20" t="s">
        <v>53</v>
      </c>
      <c r="E84" s="27" t="s">
        <v>46</v>
      </c>
      <c r="F84" s="22" t="s">
        <v>27</v>
      </c>
      <c r="G84" s="17">
        <v>11000</v>
      </c>
      <c r="H84" s="17">
        <f t="shared" si="48"/>
        <v>315.7</v>
      </c>
      <c r="I84" s="17">
        <v>0</v>
      </c>
      <c r="J84" s="17">
        <f t="shared" si="49"/>
        <v>334.4</v>
      </c>
      <c r="K84" s="17">
        <v>25</v>
      </c>
      <c r="L84" s="63">
        <f t="shared" si="50"/>
        <v>675.1</v>
      </c>
      <c r="M84" s="38">
        <f t="shared" si="47"/>
        <v>10324.9</v>
      </c>
    </row>
    <row r="85" spans="1:13" ht="22.5" x14ac:dyDescent="0.25">
      <c r="A85" s="15">
        <v>59</v>
      </c>
      <c r="B85" s="37" t="s">
        <v>60</v>
      </c>
      <c r="C85" s="32" t="s">
        <v>109</v>
      </c>
      <c r="D85" s="20" t="s">
        <v>53</v>
      </c>
      <c r="E85" s="27" t="s">
        <v>1</v>
      </c>
      <c r="F85" s="22" t="s">
        <v>26</v>
      </c>
      <c r="G85" s="17">
        <v>11000</v>
      </c>
      <c r="H85" s="17">
        <f t="shared" si="48"/>
        <v>315.7</v>
      </c>
      <c r="I85" s="17">
        <v>0</v>
      </c>
      <c r="J85" s="17">
        <f t="shared" si="49"/>
        <v>334.4</v>
      </c>
      <c r="K85" s="17">
        <v>25</v>
      </c>
      <c r="L85" s="63">
        <f t="shared" si="50"/>
        <v>675.1</v>
      </c>
      <c r="M85" s="38">
        <f t="shared" si="47"/>
        <v>10324.9</v>
      </c>
    </row>
    <row r="86" spans="1:13" ht="22.5" x14ac:dyDescent="0.25">
      <c r="A86" s="15">
        <v>60</v>
      </c>
      <c r="B86" s="37" t="s">
        <v>22</v>
      </c>
      <c r="C86" s="32" t="s">
        <v>108</v>
      </c>
      <c r="D86" s="20" t="s">
        <v>53</v>
      </c>
      <c r="E86" s="27" t="s">
        <v>47</v>
      </c>
      <c r="F86" s="22" t="s">
        <v>27</v>
      </c>
      <c r="G86" s="17">
        <v>12200</v>
      </c>
      <c r="H86" s="17">
        <f t="shared" si="48"/>
        <v>350.14</v>
      </c>
      <c r="I86" s="17">
        <v>0</v>
      </c>
      <c r="J86" s="17">
        <f t="shared" si="49"/>
        <v>370.88</v>
      </c>
      <c r="K86" s="17">
        <v>25</v>
      </c>
      <c r="L86" s="63">
        <f t="shared" si="50"/>
        <v>746.02</v>
      </c>
      <c r="M86" s="38">
        <f t="shared" si="47"/>
        <v>11453.98</v>
      </c>
    </row>
    <row r="87" spans="1:13" x14ac:dyDescent="0.25">
      <c r="A87" s="48"/>
      <c r="B87" s="49" t="s">
        <v>50</v>
      </c>
      <c r="C87" s="50"/>
      <c r="D87" s="51"/>
      <c r="E87" s="50">
        <f>COUNTA(E81:E86)</f>
        <v>6</v>
      </c>
      <c r="F87" s="50"/>
      <c r="G87" s="52">
        <f t="shared" ref="G87:L87" si="51">SUM(G81:G86)</f>
        <v>97670</v>
      </c>
      <c r="H87" s="52">
        <f>SUM(H81:H86)</f>
        <v>2803.13</v>
      </c>
      <c r="I87" s="52">
        <f t="shared" si="51"/>
        <v>153.32</v>
      </c>
      <c r="J87" s="52">
        <f t="shared" si="51"/>
        <v>2969.17</v>
      </c>
      <c r="K87" s="52">
        <f t="shared" si="51"/>
        <v>631.20000000000005</v>
      </c>
      <c r="L87" s="66">
        <f t="shared" si="51"/>
        <v>6556.82</v>
      </c>
      <c r="M87" s="61">
        <f t="shared" si="47"/>
        <v>91113.18</v>
      </c>
    </row>
    <row r="88" spans="1:13" x14ac:dyDescent="0.25">
      <c r="A88" s="48"/>
      <c r="B88" s="49"/>
      <c r="C88" s="50"/>
      <c r="D88" s="51"/>
      <c r="E88" s="50"/>
      <c r="F88" s="50"/>
      <c r="G88" s="52"/>
      <c r="H88" s="52"/>
      <c r="I88" s="52"/>
      <c r="J88" s="52"/>
      <c r="K88" s="52"/>
      <c r="L88" s="67"/>
      <c r="M88" s="68"/>
    </row>
    <row r="89" spans="1:13" x14ac:dyDescent="0.25">
      <c r="A89" s="48"/>
      <c r="B89" s="49" t="s">
        <v>112</v>
      </c>
      <c r="C89" s="50"/>
      <c r="D89" s="51"/>
      <c r="E89" s="50">
        <f>E9+E13+E16+E20+E23+E46+E49+E52+E58+E61+E79+E87</f>
        <v>60</v>
      </c>
      <c r="F89" s="50"/>
      <c r="G89" s="52">
        <f>G87+G79+G9+G13+G16+G20+G23+G46+G49+G52+G58+G61</f>
        <v>1757810.02</v>
      </c>
      <c r="H89" s="52">
        <f>H9+H13+H16+H20+H23+H46+H49+H52+H58+H61+H79+H87</f>
        <v>50449.16</v>
      </c>
      <c r="I89" s="52">
        <f>I9+I13+I16+I20+I23+I46+I49+I52+I58+I61+I79+I87</f>
        <v>90590.36</v>
      </c>
      <c r="J89" s="52">
        <f>J9+J13+J16+J20+J23+J46+J49+J52+J58+J61+J79+J87</f>
        <v>50933.23</v>
      </c>
      <c r="K89" s="52">
        <f>K9+K13+K16+K20+K23+K46+K49+K52+K58+K61+K79+K87</f>
        <v>36706.300000000003</v>
      </c>
      <c r="L89" s="67">
        <f>H89+I89+J89+K89</f>
        <v>228679.05</v>
      </c>
      <c r="M89" s="67">
        <f>G89-L89</f>
        <v>1529130.97</v>
      </c>
    </row>
    <row r="90" spans="1:13" x14ac:dyDescent="0.25">
      <c r="B90" s="9" t="s">
        <v>19</v>
      </c>
      <c r="C90" s="9"/>
      <c r="D90" s="10">
        <f>E89</f>
        <v>60</v>
      </c>
      <c r="E90" s="53" t="s">
        <v>49</v>
      </c>
      <c r="F90" s="11">
        <f>G89</f>
        <v>1757810.02</v>
      </c>
      <c r="G90" s="8"/>
    </row>
    <row r="91" spans="1:13" x14ac:dyDescent="0.25">
      <c r="B91" s="7"/>
      <c r="C91" s="7"/>
      <c r="D91" s="7"/>
      <c r="E91" s="54" t="s">
        <v>125</v>
      </c>
      <c r="F91" s="56">
        <f>M89</f>
        <v>1529130.97</v>
      </c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7"/>
      <c r="C102" s="7"/>
      <c r="D102" s="7"/>
      <c r="E102" s="7"/>
      <c r="F102" s="7"/>
    </row>
    <row r="103" spans="2:6" x14ac:dyDescent="0.25">
      <c r="B103" s="7"/>
      <c r="C103" s="7"/>
      <c r="D103" s="7"/>
      <c r="E103" s="7"/>
      <c r="F103" s="7"/>
    </row>
    <row r="104" spans="2:6" x14ac:dyDescent="0.25">
      <c r="B104" s="1"/>
      <c r="C104" s="1"/>
      <c r="D104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Daruwin Matos Hernández</cp:lastModifiedBy>
  <cp:lastPrinted>2022-08-18T15:27:14Z</cp:lastPrinted>
  <dcterms:created xsi:type="dcterms:W3CDTF">2016-03-03T19:51:24Z</dcterms:created>
  <dcterms:modified xsi:type="dcterms:W3CDTF">2022-09-07T15:33:54Z</dcterms:modified>
</cp:coreProperties>
</file>