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apofa1-my.sharepoint.com/personal/jjoa_conapofa_gob_do/Documents/Documentos/Nómina Actualizada Temporales/"/>
    </mc:Choice>
  </mc:AlternateContent>
  <xr:revisionPtr revIDLastSave="0" documentId="8_{908A5894-A604-4B96-9EAF-525F364961B1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Fija" sheetId="107" r:id="rId1"/>
  </sheets>
  <definedNames>
    <definedName name="_xlnm.Print_Titles" localSheetId="0">Fija!$3:$3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4" i="107" l="1"/>
  <c r="I39" i="107"/>
  <c r="J37" i="107"/>
  <c r="H37" i="107"/>
  <c r="H39" i="107" s="1"/>
  <c r="L36" i="107"/>
  <c r="M36" i="107" s="1"/>
  <c r="J13" i="107"/>
  <c r="H13" i="107"/>
  <c r="H8" i="107"/>
  <c r="H26" i="107"/>
  <c r="L42" i="107"/>
  <c r="L29" i="107"/>
  <c r="G8" i="107"/>
  <c r="L41" i="107"/>
  <c r="M41" i="107" s="1"/>
  <c r="L38" i="107"/>
  <c r="M38" i="107" s="1"/>
  <c r="L35" i="107"/>
  <c r="M35" i="107" s="1"/>
  <c r="L34" i="107"/>
  <c r="M34" i="107" s="1"/>
  <c r="L47" i="107"/>
  <c r="M47" i="107" s="1"/>
  <c r="L18" i="107"/>
  <c r="M18" i="107" s="1"/>
  <c r="L10" i="107"/>
  <c r="M10" i="107" s="1"/>
  <c r="L31" i="107"/>
  <c r="M31" i="107" s="1"/>
  <c r="L48" i="107" l="1"/>
  <c r="L28" i="107"/>
  <c r="L44" i="107"/>
  <c r="M44" i="107" s="1"/>
  <c r="E26" i="107"/>
  <c r="K45" i="107"/>
  <c r="J45" i="107"/>
  <c r="I45" i="107"/>
  <c r="H45" i="107"/>
  <c r="G45" i="107"/>
  <c r="E45" i="107"/>
  <c r="L24" i="107"/>
  <c r="M24" i="107" s="1"/>
  <c r="L23" i="107"/>
  <c r="M23" i="107" s="1"/>
  <c r="L22" i="107"/>
  <c r="M22" i="107" s="1"/>
  <c r="A6" i="107" l="1"/>
  <c r="A7" i="107" s="1"/>
  <c r="A10" i="107" s="1"/>
  <c r="A13" i="107" s="1"/>
  <c r="A16" i="107" s="1"/>
  <c r="A17" i="107" s="1"/>
  <c r="A18" i="107" s="1"/>
  <c r="E19" i="107"/>
  <c r="K19" i="107"/>
  <c r="J19" i="107"/>
  <c r="I19" i="107"/>
  <c r="H19" i="107"/>
  <c r="G19" i="107"/>
  <c r="L17" i="107"/>
  <c r="M17" i="107" s="1"/>
  <c r="L16" i="107"/>
  <c r="M16" i="107" s="1"/>
  <c r="A21" i="107" l="1"/>
  <c r="A22" i="107" s="1"/>
  <c r="A23" i="107" s="1"/>
  <c r="M42" i="107"/>
  <c r="L32" i="107"/>
  <c r="M32" i="107" s="1"/>
  <c r="L33" i="107"/>
  <c r="M33" i="107" s="1"/>
  <c r="L37" i="107"/>
  <c r="M37" i="107" s="1"/>
  <c r="L25" i="107"/>
  <c r="M25" i="107" s="1"/>
  <c r="L6" i="107"/>
  <c r="M6" i="107" s="1"/>
  <c r="L7" i="107"/>
  <c r="M7" i="107" s="1"/>
  <c r="K39" i="107"/>
  <c r="J39" i="107"/>
  <c r="G39" i="107"/>
  <c r="E39" i="107"/>
  <c r="K26" i="107"/>
  <c r="J26" i="107"/>
  <c r="I26" i="107"/>
  <c r="G26" i="107"/>
  <c r="L21" i="107"/>
  <c r="L19" i="107"/>
  <c r="K14" i="107"/>
  <c r="J14" i="107"/>
  <c r="I14" i="107"/>
  <c r="H14" i="107"/>
  <c r="G14" i="107"/>
  <c r="E14" i="107"/>
  <c r="L13" i="107"/>
  <c r="M13" i="107" s="1"/>
  <c r="K11" i="107"/>
  <c r="J11" i="107"/>
  <c r="I11" i="107"/>
  <c r="H11" i="107"/>
  <c r="G11" i="107"/>
  <c r="E11" i="107"/>
  <c r="K8" i="107"/>
  <c r="J8" i="107"/>
  <c r="I8" i="107"/>
  <c r="E8" i="107"/>
  <c r="L5" i="107"/>
  <c r="M5" i="107" s="1"/>
  <c r="I50" i="107" l="1"/>
  <c r="E50" i="107"/>
  <c r="H50" i="107"/>
  <c r="G50" i="107"/>
  <c r="J50" i="107"/>
  <c r="K50" i="107"/>
  <c r="L39" i="107"/>
  <c r="M39" i="107" s="1"/>
  <c r="M45" i="107"/>
  <c r="L45" i="107"/>
  <c r="M48" i="107"/>
  <c r="L26" i="107"/>
  <c r="M26" i="107" s="1"/>
  <c r="L8" i="107"/>
  <c r="M8" i="107" s="1"/>
  <c r="L11" i="107"/>
  <c r="M11" i="107" s="1"/>
  <c r="L14" i="107"/>
  <c r="M19" i="107"/>
  <c r="M21" i="107"/>
  <c r="M14" i="107" l="1"/>
  <c r="L50" i="107"/>
  <c r="M50" i="107" s="1"/>
  <c r="F52" i="107" s="1"/>
  <c r="A25" i="107"/>
  <c r="F51" i="107"/>
  <c r="D51" i="107"/>
  <c r="A28" i="107" l="1"/>
  <c r="A31" i="107" s="1"/>
  <c r="M28" i="107"/>
  <c r="M29" i="107"/>
  <c r="A32" i="107" l="1"/>
  <c r="A33" i="107" s="1"/>
  <c r="A34" i="107" l="1"/>
  <c r="A35" i="107" l="1"/>
  <c r="A36" i="107" l="1"/>
  <c r="A37" i="107" s="1"/>
  <c r="A38" i="107" s="1"/>
  <c r="A41" i="107" s="1"/>
  <c r="A44" i="107" s="1"/>
  <c r="A47" i="107" s="1"/>
</calcChain>
</file>

<file path=xl/sharedStrings.xml><?xml version="1.0" encoding="utf-8"?>
<sst xmlns="http://schemas.openxmlformats.org/spreadsheetml/2006/main" count="154" uniqueCount="78">
  <si>
    <t>NOMBRE</t>
  </si>
  <si>
    <t>TOTAL GENERAL</t>
  </si>
  <si>
    <t>FUNCION</t>
  </si>
  <si>
    <t>ESTATUS</t>
  </si>
  <si>
    <t>PLANIFICACION Y DESARROLLO</t>
  </si>
  <si>
    <t>DESIGNADO</t>
  </si>
  <si>
    <t>DEPARTAMENTO</t>
  </si>
  <si>
    <t>SUELDO BRUTO           RD$</t>
  </si>
  <si>
    <t>Reg. No.</t>
  </si>
  <si>
    <t>TOTAL ING.</t>
  </si>
  <si>
    <t>Subtotal</t>
  </si>
  <si>
    <t>EDUCACION COMUNICACION Y PROMOCION</t>
  </si>
  <si>
    <r>
      <t xml:space="preserve">
</t>
    </r>
    <r>
      <rPr>
        <sz val="14"/>
        <color theme="1"/>
        <rFont val="Calibri"/>
        <family val="2"/>
        <scheme val="minor"/>
      </rPr>
      <t xml:space="preserve">
</t>
    </r>
  </si>
  <si>
    <t>AUX. ATENCION AL CIUDADANO</t>
  </si>
  <si>
    <t>JURIDICA</t>
  </si>
  <si>
    <t>TOTAL DESCUENTOS</t>
  </si>
  <si>
    <t>GENERO</t>
  </si>
  <si>
    <t>RECURSOS HUMANOS</t>
  </si>
  <si>
    <t>M</t>
  </si>
  <si>
    <t>F</t>
  </si>
  <si>
    <t>DIRECCION TECNICA</t>
  </si>
  <si>
    <t>Total:</t>
  </si>
  <si>
    <t>NETO</t>
  </si>
  <si>
    <t>AFP</t>
  </si>
  <si>
    <t>ISR</t>
  </si>
  <si>
    <t>SFS</t>
  </si>
  <si>
    <t>Otros Desc.</t>
  </si>
  <si>
    <t xml:space="preserve"> ANTE DESPACHO </t>
  </si>
  <si>
    <t>TOTAL NETO</t>
  </si>
  <si>
    <t>MAFER ANDREISY REYES SANTOS</t>
  </si>
  <si>
    <t>ABOGADA</t>
  </si>
  <si>
    <t>JULIO ANTONIO MEJIA</t>
  </si>
  <si>
    <t>PARALEGAL</t>
  </si>
  <si>
    <t>JESSICA VIOLEYMI ALVAREZ SIMINIEL</t>
  </si>
  <si>
    <t>ASESORA SUBDIRECTOR EJECUTIVO</t>
  </si>
  <si>
    <t>LUZ CLARA GOMEZ COLON</t>
  </si>
  <si>
    <t>ANALISTA DE RECURSOS HUMANOS</t>
  </si>
  <si>
    <t>CARLOS DAVID ALEJANDRO CAMILO VIGNI</t>
  </si>
  <si>
    <t>TECNICO DE DESARROLLO INSTITUCIONAL</t>
  </si>
  <si>
    <t>DARUWIN MATOS HERNANDEZ</t>
  </si>
  <si>
    <t>TECNOLOGIA DE INFORMACION Y COMUNICACION</t>
  </si>
  <si>
    <t>ENCARGADO INTERINO</t>
  </si>
  <si>
    <t>RODOLFO JOSE SOSA CAMPUSANO</t>
  </si>
  <si>
    <t>SOPORTE TECNICO</t>
  </si>
  <si>
    <t>JUAN MANUEL JOA MIRAMBEAUX</t>
  </si>
  <si>
    <t>ANALISTA SISTEMAS</t>
  </si>
  <si>
    <t>PAUL MERCEDES MARTE</t>
  </si>
  <si>
    <t>SUPERVISOR REGIONAL</t>
  </si>
  <si>
    <t>ELIANA MARSSIEL PALACIO LINAREZ</t>
  </si>
  <si>
    <t>COORDINADORA</t>
  </si>
  <si>
    <t>ROBINSON MERCEDES MEDINA</t>
  </si>
  <si>
    <t>COORDINADOR REGION ESTE</t>
  </si>
  <si>
    <t>RAMON ROGELIO MARTE RODRIGUEZ</t>
  </si>
  <si>
    <t>ANALISTA DE PROYECTOS</t>
  </si>
  <si>
    <t>FRANCISCO REYNALDO LARA GARABITO</t>
  </si>
  <si>
    <t>ROSARIO DE LA ALTAGRACIA MELO</t>
  </si>
  <si>
    <t>COORDINADORA DE PLANIFICACION</t>
  </si>
  <si>
    <t>MELIDA GABRIEL GARCIA DE GOMEZ</t>
  </si>
  <si>
    <t>COORDINADORA DE CAPACITACION</t>
  </si>
  <si>
    <t>FIDELINA DE LA CRUZ MARTINEZ</t>
  </si>
  <si>
    <t>PSICÓLOGA</t>
  </si>
  <si>
    <t>JANY ESTHER ALDAÑO RAMIREZ</t>
  </si>
  <si>
    <t>YOHANDRYS LISMAYRI GOMEZ AQUINO</t>
  </si>
  <si>
    <t>WESLING SADIEL GONZALEZ TERRERO</t>
  </si>
  <si>
    <t>JUAN GABRIEL DEVORA CASANOVA</t>
  </si>
  <si>
    <t>COORDINADOR</t>
  </si>
  <si>
    <t>INVESTIGACION, ANALISIS Y DIVULGACION DEMOGRAFICA</t>
  </si>
  <si>
    <t>ADMINISTRATIVA Y FINANCIERA</t>
  </si>
  <si>
    <t xml:space="preserve">SANTA LUCIA LARA </t>
  </si>
  <si>
    <t>TECNICO DE TESORERIA</t>
  </si>
  <si>
    <t xml:space="preserve">CARMEN LEYDA PASCUAL </t>
  </si>
  <si>
    <t xml:space="preserve">TECNICO DE CONTABILIDAD </t>
  </si>
  <si>
    <t>CONTABILIDAD</t>
  </si>
  <si>
    <t>PERLA NAFTALI RODRIGUEZ MINAYA</t>
  </si>
  <si>
    <t>DIGNA YOLANDA GUERRERO MAZARA</t>
  </si>
  <si>
    <t>SALUD SEXUAL REPRODUCTIVA Y VIOLENCIA DE GENERO</t>
  </si>
  <si>
    <t>JANY FOCXY CAPELL TEJADA</t>
  </si>
  <si>
    <t xml:space="preserve"> Empleados temporales mes de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</si>
</sst>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2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/>
    </xf>
    <xf numFmtId="0" fontId="5" fillId="0" borderId="2" xfId="1" applyFont="1" applyBorder="1"/>
    <xf numFmtId="4" fontId="5" fillId="0" borderId="2" xfId="1" applyNumberFormat="1" applyFont="1" applyBorder="1"/>
    <xf numFmtId="0" fontId="5" fillId="0" borderId="2" xfId="1" applyFont="1" applyBorder="1" applyAlignment="1">
      <alignment horizontal="left"/>
    </xf>
    <xf numFmtId="0" fontId="3" fillId="0" borderId="0" xfId="0" applyFont="1"/>
    <xf numFmtId="0" fontId="8" fillId="0" borderId="0" xfId="1" applyFont="1" applyAlignment="1">
      <alignment horizontal="right" wrapText="1"/>
    </xf>
    <xf numFmtId="0" fontId="8" fillId="0" borderId="0" xfId="1" applyFont="1" applyAlignment="1">
      <alignment horizontal="center" wrapText="1"/>
    </xf>
    <xf numFmtId="4" fontId="8" fillId="0" borderId="0" xfId="1" applyNumberFormat="1" applyFont="1" applyAlignment="1">
      <alignment horizontal="right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4" fontId="6" fillId="0" borderId="2" xfId="1" applyNumberFormat="1" applyFont="1" applyBorder="1" applyAlignment="1">
      <alignment vertical="center"/>
    </xf>
    <xf numFmtId="0" fontId="6" fillId="0" borderId="2" xfId="1" applyFont="1" applyBorder="1" applyAlignment="1">
      <alignment horizontal="left" vertical="center" wrapText="1"/>
    </xf>
    <xf numFmtId="0" fontId="6" fillId="0" borderId="2" xfId="1" applyFont="1" applyBorder="1" applyAlignment="1">
      <alignment vertical="center" wrapText="1"/>
    </xf>
    <xf numFmtId="0" fontId="10" fillId="0" borderId="6" xfId="1" applyFont="1" applyBorder="1" applyAlignment="1">
      <alignment horizontal="center" vertical="center" wrapText="1"/>
    </xf>
    <xf numFmtId="0" fontId="0" fillId="0" borderId="2" xfId="0" applyBorder="1"/>
    <xf numFmtId="0" fontId="5" fillId="0" borderId="4" xfId="1" applyFont="1" applyBorder="1" applyAlignment="1">
      <alignment horizontal="left" wrapText="1"/>
    </xf>
    <xf numFmtId="0" fontId="6" fillId="0" borderId="2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4" fontId="6" fillId="2" borderId="2" xfId="1" applyNumberFormat="1" applyFont="1" applyFill="1" applyBorder="1" applyAlignment="1">
      <alignment vertical="center"/>
    </xf>
    <xf numFmtId="0" fontId="6" fillId="0" borderId="4" xfId="1" applyFont="1" applyBorder="1" applyAlignment="1">
      <alignment horizontal="left" vertical="center" wrapText="1"/>
    </xf>
    <xf numFmtId="0" fontId="7" fillId="0" borderId="2" xfId="1" applyFont="1" applyBorder="1" applyAlignment="1">
      <alignment vertical="center" wrapText="1"/>
    </xf>
    <xf numFmtId="0" fontId="6" fillId="0" borderId="5" xfId="1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3" xfId="1" applyFont="1" applyBorder="1" applyAlignment="1">
      <alignment horizontal="left" vertical="center" wrapText="1"/>
    </xf>
    <xf numFmtId="4" fontId="6" fillId="0" borderId="3" xfId="1" applyNumberFormat="1" applyFont="1" applyBorder="1" applyAlignment="1">
      <alignment vertical="center"/>
    </xf>
    <xf numFmtId="0" fontId="8" fillId="0" borderId="0" xfId="1" applyFont="1" applyAlignment="1">
      <alignment horizontal="left" wrapText="1"/>
    </xf>
    <xf numFmtId="0" fontId="13" fillId="0" borderId="0" xfId="0" applyFont="1"/>
    <xf numFmtId="0" fontId="9" fillId="0" borderId="0" xfId="0" applyFont="1" applyAlignment="1">
      <alignment vertical="center"/>
    </xf>
    <xf numFmtId="4" fontId="9" fillId="0" borderId="0" xfId="0" applyNumberFormat="1" applyFont="1"/>
    <xf numFmtId="4" fontId="5" fillId="0" borderId="8" xfId="1" applyNumberFormat="1" applyFont="1" applyBorder="1"/>
    <xf numFmtId="0" fontId="0" fillId="0" borderId="5" xfId="0" applyBorder="1"/>
    <xf numFmtId="0" fontId="6" fillId="0" borderId="2" xfId="1" applyFont="1" applyBorder="1"/>
    <xf numFmtId="4" fontId="6" fillId="2" borderId="3" xfId="1" applyNumberFormat="1" applyFont="1" applyFill="1" applyBorder="1" applyAlignment="1">
      <alignment vertical="center"/>
    </xf>
    <xf numFmtId="0" fontId="14" fillId="0" borderId="0" xfId="0" applyFont="1"/>
    <xf numFmtId="4" fontId="9" fillId="0" borderId="0" xfId="0" applyNumberFormat="1" applyFont="1" applyAlignment="1">
      <alignment vertical="center"/>
    </xf>
    <xf numFmtId="0" fontId="9" fillId="0" borderId="2" xfId="0" applyFont="1" applyBorder="1"/>
    <xf numFmtId="43" fontId="9" fillId="0" borderId="0" xfId="2" applyFont="1" applyAlignment="1">
      <alignment vertical="center"/>
    </xf>
    <xf numFmtId="4" fontId="9" fillId="0" borderId="9" xfId="0" applyNumberFormat="1" applyFont="1" applyBorder="1" applyAlignment="1">
      <alignment vertical="center"/>
    </xf>
    <xf numFmtId="4" fontId="9" fillId="0" borderId="3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6" fillId="0" borderId="0" xfId="1" applyFont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51</xdr:row>
      <xdr:rowOff>47625</xdr:rowOff>
    </xdr:from>
    <xdr:to>
      <xdr:col>6</xdr:col>
      <xdr:colOff>173354</xdr:colOff>
      <xdr:row>51</xdr:row>
      <xdr:rowOff>48387</xdr:rowOff>
    </xdr:to>
    <xdr:pic>
      <xdr:nvPicPr>
        <xdr:cNvPr id="7" name="6 Imagen" descr="FIRMAS MRA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813250"/>
          <a:ext cx="5219699" cy="2105025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52</xdr:row>
      <xdr:rowOff>57150</xdr:rowOff>
    </xdr:from>
    <xdr:to>
      <xdr:col>6</xdr:col>
      <xdr:colOff>247650</xdr:colOff>
      <xdr:row>52</xdr:row>
      <xdr:rowOff>58105</xdr:rowOff>
    </xdr:to>
    <xdr:pic>
      <xdr:nvPicPr>
        <xdr:cNvPr id="6" name="5 Imagen" descr="FIRMAS MRA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5799" y="33089850"/>
          <a:ext cx="5010151" cy="225418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51</xdr:row>
      <xdr:rowOff>47625</xdr:rowOff>
    </xdr:from>
    <xdr:to>
      <xdr:col>6</xdr:col>
      <xdr:colOff>278129</xdr:colOff>
      <xdr:row>51</xdr:row>
      <xdr:rowOff>48387</xdr:rowOff>
    </xdr:to>
    <xdr:pic>
      <xdr:nvPicPr>
        <xdr:cNvPr id="8" name="7 Imagen" descr="FIRMAS MR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746575"/>
          <a:ext cx="5516879" cy="762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52</xdr:row>
      <xdr:rowOff>57150</xdr:rowOff>
    </xdr:from>
    <xdr:to>
      <xdr:col>6</xdr:col>
      <xdr:colOff>352425</xdr:colOff>
      <xdr:row>52</xdr:row>
      <xdr:rowOff>58105</xdr:rowOff>
    </xdr:to>
    <xdr:pic>
      <xdr:nvPicPr>
        <xdr:cNvPr id="9" name="8 Imagen" descr="FIRMAS MRA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2474" y="29946600"/>
          <a:ext cx="5076826" cy="955"/>
        </a:xfrm>
        <a:prstGeom prst="rect">
          <a:avLst/>
        </a:prstGeom>
      </xdr:spPr>
    </xdr:pic>
    <xdr:clientData/>
  </xdr:twoCellAnchor>
  <xdr:twoCellAnchor editAs="oneCell">
    <xdr:from>
      <xdr:col>3</xdr:col>
      <xdr:colOff>992331</xdr:colOff>
      <xdr:row>0</xdr:row>
      <xdr:rowOff>28575</xdr:rowOff>
    </xdr:from>
    <xdr:to>
      <xdr:col>9</xdr:col>
      <xdr:colOff>27707</xdr:colOff>
      <xdr:row>0</xdr:row>
      <xdr:rowOff>1571625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06906" y="28575"/>
          <a:ext cx="4283651" cy="1543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152400</xdr:colOff>
      <xdr:row>53</xdr:row>
      <xdr:rowOff>0</xdr:rowOff>
    </xdr:from>
    <xdr:to>
      <xdr:col>8</xdr:col>
      <xdr:colOff>485775</xdr:colOff>
      <xdr:row>65</xdr:row>
      <xdr:rowOff>53447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581400" y="17487900"/>
          <a:ext cx="3838575" cy="233944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"/>
  <sheetViews>
    <sheetView tabSelected="1" showOutlineSymbols="0" zoomScaleNormal="100" workbookViewId="0">
      <selection activeCell="A25" sqref="A25"/>
    </sheetView>
  </sheetViews>
  <sheetFormatPr baseColWidth="10" defaultColWidth="11.42578125" defaultRowHeight="15" x14ac:dyDescent="0.25"/>
  <cols>
    <col min="1" max="1" width="5" customWidth="1"/>
    <col min="2" max="2" width="22.28515625" customWidth="1"/>
    <col min="3" max="3" width="7.42578125" customWidth="1"/>
    <col min="4" max="4" width="16.7109375" customWidth="1"/>
    <col min="5" max="5" width="20.28515625" customWidth="1"/>
    <col min="6" max="6" width="12" customWidth="1"/>
    <col min="7" max="7" width="11.28515625" customWidth="1"/>
    <col min="8" max="8" width="9" customWidth="1"/>
    <col min="9" max="9" width="9.42578125" customWidth="1"/>
    <col min="10" max="10" width="8.5703125" customWidth="1"/>
    <col min="11" max="11" width="9.42578125" customWidth="1"/>
    <col min="12" max="12" width="13.85546875" customWidth="1"/>
    <col min="13" max="13" width="14.7109375" customWidth="1"/>
  </cols>
  <sheetData>
    <row r="1" spans="1:13" ht="130.5" customHeight="1" x14ac:dyDescent="0.3">
      <c r="A1" s="52" t="s">
        <v>12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26.25" customHeight="1" x14ac:dyDescent="0.25">
      <c r="A2" s="53" t="s">
        <v>77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3" ht="37.5" customHeight="1" x14ac:dyDescent="0.25">
      <c r="A3" s="11" t="s">
        <v>8</v>
      </c>
      <c r="B3" s="10" t="s">
        <v>0</v>
      </c>
      <c r="C3" s="10" t="s">
        <v>16</v>
      </c>
      <c r="D3" s="10" t="s">
        <v>6</v>
      </c>
      <c r="E3" s="10" t="s">
        <v>2</v>
      </c>
      <c r="F3" s="10" t="s">
        <v>3</v>
      </c>
      <c r="G3" s="12" t="s">
        <v>7</v>
      </c>
      <c r="H3" s="18" t="s">
        <v>23</v>
      </c>
      <c r="I3" s="18" t="s">
        <v>24</v>
      </c>
      <c r="J3" s="18" t="s">
        <v>25</v>
      </c>
      <c r="K3" s="18" t="s">
        <v>26</v>
      </c>
      <c r="L3" s="18" t="s">
        <v>15</v>
      </c>
      <c r="M3" s="10" t="s">
        <v>22</v>
      </c>
    </row>
    <row r="4" spans="1:13" x14ac:dyDescent="0.25">
      <c r="A4" s="2"/>
      <c r="B4" s="20"/>
      <c r="C4" s="23"/>
      <c r="D4" s="5"/>
      <c r="E4" s="3"/>
      <c r="F4" s="3"/>
      <c r="G4" s="4"/>
      <c r="H4" s="40"/>
      <c r="I4" s="40"/>
      <c r="J4" s="40"/>
      <c r="K4" s="40"/>
      <c r="L4" s="44"/>
      <c r="M4" s="46"/>
    </row>
    <row r="5" spans="1:13" ht="22.5" x14ac:dyDescent="0.25">
      <c r="A5" s="13">
        <v>1</v>
      </c>
      <c r="B5" s="28" t="s">
        <v>29</v>
      </c>
      <c r="C5" s="24" t="s">
        <v>19</v>
      </c>
      <c r="D5" s="16" t="s">
        <v>14</v>
      </c>
      <c r="E5" s="17" t="s">
        <v>30</v>
      </c>
      <c r="F5" s="17" t="s">
        <v>5</v>
      </c>
      <c r="G5" s="15">
        <v>38500</v>
      </c>
      <c r="H5" s="15">
        <v>1104.95</v>
      </c>
      <c r="I5" s="15">
        <v>230.95</v>
      </c>
      <c r="J5" s="15">
        <v>1170.4000000000001</v>
      </c>
      <c r="K5" s="15">
        <v>25</v>
      </c>
      <c r="L5" s="45">
        <f>H5+I5+J5+K5</f>
        <v>2531.3000000000002</v>
      </c>
      <c r="M5" s="27">
        <f>G5-L5</f>
        <v>35968.699999999997</v>
      </c>
    </row>
    <row r="6" spans="1:13" x14ac:dyDescent="0.25">
      <c r="A6" s="13">
        <f>A5+1</f>
        <v>2</v>
      </c>
      <c r="B6" s="28" t="s">
        <v>31</v>
      </c>
      <c r="C6" s="25" t="s">
        <v>18</v>
      </c>
      <c r="D6" s="16" t="s">
        <v>14</v>
      </c>
      <c r="E6" s="17" t="s">
        <v>32</v>
      </c>
      <c r="F6" s="17" t="s">
        <v>5</v>
      </c>
      <c r="G6" s="15">
        <v>20000</v>
      </c>
      <c r="H6" s="15">
        <v>574</v>
      </c>
      <c r="I6" s="15">
        <v>0</v>
      </c>
      <c r="J6" s="15">
        <v>608</v>
      </c>
      <c r="K6" s="15">
        <v>25</v>
      </c>
      <c r="L6" s="45">
        <f t="shared" ref="L6:L7" si="0">H6+I6+J6+K6</f>
        <v>1207</v>
      </c>
      <c r="M6" s="27">
        <f t="shared" ref="M6:M8" si="1">G6-L6</f>
        <v>18793</v>
      </c>
    </row>
    <row r="7" spans="1:13" ht="22.5" x14ac:dyDescent="0.25">
      <c r="A7" s="13">
        <f t="shared" ref="A7" si="2">A6+1</f>
        <v>3</v>
      </c>
      <c r="B7" s="28" t="s">
        <v>33</v>
      </c>
      <c r="C7" s="25" t="s">
        <v>19</v>
      </c>
      <c r="D7" s="16" t="s">
        <v>27</v>
      </c>
      <c r="E7" s="17" t="s">
        <v>34</v>
      </c>
      <c r="F7" s="17" t="s">
        <v>5</v>
      </c>
      <c r="G7" s="15">
        <v>85400</v>
      </c>
      <c r="H7" s="15">
        <v>2450.98</v>
      </c>
      <c r="I7" s="15">
        <v>8671.08</v>
      </c>
      <c r="J7" s="15">
        <v>2596.16</v>
      </c>
      <c r="K7" s="15">
        <v>25</v>
      </c>
      <c r="L7" s="45">
        <f t="shared" si="0"/>
        <v>13743.22</v>
      </c>
      <c r="M7" s="27">
        <f t="shared" si="1"/>
        <v>71656.78</v>
      </c>
    </row>
    <row r="8" spans="1:13" x14ac:dyDescent="0.25">
      <c r="A8" s="22"/>
      <c r="B8" s="28" t="s">
        <v>10</v>
      </c>
      <c r="C8" s="25"/>
      <c r="D8" s="16"/>
      <c r="E8" s="17">
        <f>COUNTA(E4:E7)</f>
        <v>3</v>
      </c>
      <c r="F8" s="17"/>
      <c r="G8" s="15">
        <f>SUM(G5:G7)</f>
        <v>143900</v>
      </c>
      <c r="H8" s="15">
        <f>SUM(H5:H7)</f>
        <v>4129.93</v>
      </c>
      <c r="I8" s="15">
        <f t="shared" ref="I8:L8" si="3">SUM(I5:I7)</f>
        <v>8902.0300000000007</v>
      </c>
      <c r="J8" s="15">
        <f t="shared" si="3"/>
        <v>4374.5600000000004</v>
      </c>
      <c r="K8" s="15">
        <f t="shared" si="3"/>
        <v>75</v>
      </c>
      <c r="L8" s="45">
        <f t="shared" si="3"/>
        <v>17481.52</v>
      </c>
      <c r="M8" s="27">
        <f t="shared" si="1"/>
        <v>126418.48</v>
      </c>
    </row>
    <row r="9" spans="1:13" x14ac:dyDescent="0.25">
      <c r="A9" s="22"/>
      <c r="B9" s="28"/>
      <c r="C9" s="25"/>
      <c r="D9" s="16"/>
      <c r="E9" s="29"/>
      <c r="F9" s="29"/>
      <c r="G9" s="15"/>
      <c r="H9" s="38"/>
      <c r="I9" s="15"/>
      <c r="J9" s="19"/>
      <c r="K9" s="41"/>
      <c r="L9" s="46"/>
      <c r="M9" s="42"/>
    </row>
    <row r="10" spans="1:13" ht="22.5" x14ac:dyDescent="0.25">
      <c r="A10" s="13">
        <f>A7+1</f>
        <v>4</v>
      </c>
      <c r="B10" s="28" t="s">
        <v>35</v>
      </c>
      <c r="C10" s="25" t="s">
        <v>19</v>
      </c>
      <c r="D10" s="16" t="s">
        <v>17</v>
      </c>
      <c r="E10" s="17" t="s">
        <v>36</v>
      </c>
      <c r="F10" s="17" t="s">
        <v>5</v>
      </c>
      <c r="G10" s="15">
        <v>38500</v>
      </c>
      <c r="H10" s="15">
        <v>1104.95</v>
      </c>
      <c r="I10" s="15">
        <v>230.95</v>
      </c>
      <c r="J10" s="15">
        <v>1170.4000000000001</v>
      </c>
      <c r="K10" s="15">
        <v>25</v>
      </c>
      <c r="L10" s="45">
        <f>H10+I10+J10+K10</f>
        <v>2531.3000000000002</v>
      </c>
      <c r="M10" s="27">
        <f>G10-L10</f>
        <v>35968.699999999997</v>
      </c>
    </row>
    <row r="11" spans="1:13" x14ac:dyDescent="0.25">
      <c r="A11" s="13"/>
      <c r="B11" s="28" t="s">
        <v>10</v>
      </c>
      <c r="C11" s="25"/>
      <c r="D11" s="16"/>
      <c r="E11" s="17">
        <f>COUNTA(E10:E10)</f>
        <v>1</v>
      </c>
      <c r="F11" s="17"/>
      <c r="G11" s="15">
        <f t="shared" ref="G11:L11" si="4">SUM(G10:G10)</f>
        <v>38500</v>
      </c>
      <c r="H11" s="15">
        <f t="shared" si="4"/>
        <v>1104.95</v>
      </c>
      <c r="I11" s="15">
        <f t="shared" si="4"/>
        <v>230.95</v>
      </c>
      <c r="J11" s="15">
        <f t="shared" si="4"/>
        <v>1170.4000000000001</v>
      </c>
      <c r="K11" s="15">
        <f t="shared" si="4"/>
        <v>25</v>
      </c>
      <c r="L11" s="45">
        <f t="shared" si="4"/>
        <v>2531.3000000000002</v>
      </c>
      <c r="M11" s="27">
        <f t="shared" ref="M11" si="5">G11-L11</f>
        <v>35968.699999999997</v>
      </c>
    </row>
    <row r="12" spans="1:13" x14ac:dyDescent="0.25">
      <c r="A12" s="13"/>
      <c r="B12" s="28"/>
      <c r="C12" s="25"/>
      <c r="D12" s="16"/>
      <c r="E12" s="17"/>
      <c r="F12" s="17"/>
      <c r="G12" s="21"/>
      <c r="H12" s="21"/>
      <c r="I12" s="21"/>
      <c r="J12" s="21"/>
      <c r="K12" s="21"/>
      <c r="L12" s="38"/>
      <c r="M12" s="27"/>
    </row>
    <row r="13" spans="1:13" ht="22.5" x14ac:dyDescent="0.25">
      <c r="A13" s="13">
        <f>A10+1</f>
        <v>5</v>
      </c>
      <c r="B13" s="28" t="s">
        <v>37</v>
      </c>
      <c r="C13" s="25" t="s">
        <v>18</v>
      </c>
      <c r="D13" s="16" t="s">
        <v>4</v>
      </c>
      <c r="E13" s="17" t="s">
        <v>38</v>
      </c>
      <c r="F13" s="17" t="s">
        <v>5</v>
      </c>
      <c r="G13" s="15">
        <v>5500</v>
      </c>
      <c r="H13" s="15">
        <f>G13*2.87/100</f>
        <v>157.85</v>
      </c>
      <c r="I13" s="15">
        <v>0</v>
      </c>
      <c r="J13" s="15">
        <f>G13*3.04/100</f>
        <v>167.2</v>
      </c>
      <c r="K13" s="15">
        <v>480.6</v>
      </c>
      <c r="L13" s="47">
        <f t="shared" ref="L13" si="6">H13+I13+J13+K13</f>
        <v>805.65</v>
      </c>
      <c r="M13" s="27">
        <f t="shared" ref="M13" si="7">G13-L13</f>
        <v>4694.3500000000004</v>
      </c>
    </row>
    <row r="14" spans="1:13" ht="20.25" customHeight="1" x14ac:dyDescent="0.25">
      <c r="A14" s="22"/>
      <c r="B14" s="28" t="s">
        <v>10</v>
      </c>
      <c r="C14" s="25"/>
      <c r="D14" s="16"/>
      <c r="E14" s="17">
        <f>COUNTA(E13:E13)</f>
        <v>1</v>
      </c>
      <c r="F14" s="17"/>
      <c r="G14" s="15">
        <f t="shared" ref="G14:L14" si="8">SUM(G13:G13)</f>
        <v>5500</v>
      </c>
      <c r="H14" s="15">
        <f t="shared" si="8"/>
        <v>157.85</v>
      </c>
      <c r="I14" s="15">
        <f t="shared" si="8"/>
        <v>0</v>
      </c>
      <c r="J14" s="15">
        <f t="shared" si="8"/>
        <v>167.2</v>
      </c>
      <c r="K14" s="15">
        <f t="shared" si="8"/>
        <v>480.6</v>
      </c>
      <c r="L14" s="47">
        <f t="shared" si="8"/>
        <v>805.65</v>
      </c>
      <c r="M14" s="27">
        <f>G14-L14</f>
        <v>4694.3500000000004</v>
      </c>
    </row>
    <row r="15" spans="1:13" x14ac:dyDescent="0.25">
      <c r="A15" s="22"/>
      <c r="B15" s="28"/>
      <c r="C15" s="25"/>
      <c r="D15" s="16"/>
      <c r="E15" s="17"/>
      <c r="F15" s="17"/>
      <c r="G15" s="15"/>
      <c r="H15" s="15"/>
      <c r="I15" s="15"/>
      <c r="J15" s="15"/>
      <c r="K15" s="15"/>
      <c r="L15" s="38"/>
      <c r="M15" s="27"/>
    </row>
    <row r="16" spans="1:13" ht="33.75" x14ac:dyDescent="0.25">
      <c r="A16" s="13">
        <f>A13+1</f>
        <v>6</v>
      </c>
      <c r="B16" s="28" t="s">
        <v>39</v>
      </c>
      <c r="C16" s="25" t="s">
        <v>18</v>
      </c>
      <c r="D16" s="16" t="s">
        <v>40</v>
      </c>
      <c r="E16" s="17" t="s">
        <v>41</v>
      </c>
      <c r="F16" s="17" t="s">
        <v>5</v>
      </c>
      <c r="G16" s="15">
        <v>30500</v>
      </c>
      <c r="H16" s="15">
        <v>875.35</v>
      </c>
      <c r="I16" s="15">
        <v>0</v>
      </c>
      <c r="J16" s="15">
        <v>927.2</v>
      </c>
      <c r="K16" s="15">
        <v>480.6</v>
      </c>
      <c r="L16" s="45">
        <f>H16+I16+J16+K16</f>
        <v>2283.15</v>
      </c>
      <c r="M16" s="27">
        <f t="shared" ref="M16:M17" si="9">G16-L16</f>
        <v>28216.85</v>
      </c>
    </row>
    <row r="17" spans="1:13" ht="36" customHeight="1" x14ac:dyDescent="0.25">
      <c r="A17" s="13">
        <f>A16+1</f>
        <v>7</v>
      </c>
      <c r="B17" s="28" t="s">
        <v>42</v>
      </c>
      <c r="C17" s="25" t="s">
        <v>18</v>
      </c>
      <c r="D17" s="16" t="s">
        <v>40</v>
      </c>
      <c r="E17" s="17" t="s">
        <v>43</v>
      </c>
      <c r="F17" s="17" t="s">
        <v>5</v>
      </c>
      <c r="G17" s="15">
        <v>26840</v>
      </c>
      <c r="H17" s="15">
        <v>770.31</v>
      </c>
      <c r="I17" s="15">
        <v>0</v>
      </c>
      <c r="J17" s="15">
        <v>815.94</v>
      </c>
      <c r="K17" s="15">
        <v>1537.45</v>
      </c>
      <c r="L17" s="45">
        <f>H17+I17+J17+K17</f>
        <v>3123.7</v>
      </c>
      <c r="M17" s="27">
        <f t="shared" si="9"/>
        <v>23716.3</v>
      </c>
    </row>
    <row r="18" spans="1:13" ht="33.75" x14ac:dyDescent="0.25">
      <c r="A18" s="13">
        <f>A17+1</f>
        <v>8</v>
      </c>
      <c r="B18" s="28" t="s">
        <v>44</v>
      </c>
      <c r="C18" s="25" t="s">
        <v>18</v>
      </c>
      <c r="D18" s="16" t="s">
        <v>40</v>
      </c>
      <c r="E18" s="17" t="s">
        <v>45</v>
      </c>
      <c r="F18" s="17" t="s">
        <v>5</v>
      </c>
      <c r="G18" s="15">
        <v>38500</v>
      </c>
      <c r="H18" s="15">
        <v>1104.95</v>
      </c>
      <c r="I18" s="15">
        <v>230.95</v>
      </c>
      <c r="J18" s="15">
        <v>1170.4000000000001</v>
      </c>
      <c r="K18" s="15">
        <v>25</v>
      </c>
      <c r="L18" s="45">
        <f>H18+I18+J18+K18</f>
        <v>2531.3000000000002</v>
      </c>
      <c r="M18" s="27">
        <f>G18-L18</f>
        <v>35968.699999999997</v>
      </c>
    </row>
    <row r="19" spans="1:13" x14ac:dyDescent="0.25">
      <c r="A19" s="22"/>
      <c r="B19" s="28" t="s">
        <v>10</v>
      </c>
      <c r="C19" s="25"/>
      <c r="D19" s="28"/>
      <c r="E19" s="17">
        <f>COUNTA(E16:E18)</f>
        <v>3</v>
      </c>
      <c r="F19" s="30"/>
      <c r="G19" s="15">
        <f t="shared" ref="G19:M19" si="10">SUM(G16:G18)</f>
        <v>95840</v>
      </c>
      <c r="H19" s="15">
        <f t="shared" si="10"/>
        <v>2750.61</v>
      </c>
      <c r="I19" s="15">
        <f t="shared" si="10"/>
        <v>230.95</v>
      </c>
      <c r="J19" s="15">
        <f t="shared" si="10"/>
        <v>2913.54</v>
      </c>
      <c r="K19" s="15">
        <f t="shared" si="10"/>
        <v>2043.05</v>
      </c>
      <c r="L19" s="45">
        <f t="shared" si="10"/>
        <v>7938.15</v>
      </c>
      <c r="M19" s="27">
        <f t="shared" si="10"/>
        <v>87901.85</v>
      </c>
    </row>
    <row r="20" spans="1:13" x14ac:dyDescent="0.25">
      <c r="A20" s="22"/>
      <c r="B20" s="28"/>
      <c r="C20" s="25"/>
      <c r="D20" s="16"/>
      <c r="E20" s="17"/>
      <c r="F20" s="17"/>
      <c r="G20" s="15"/>
      <c r="H20" s="15"/>
      <c r="I20" s="15"/>
      <c r="J20" s="15"/>
      <c r="K20" s="15"/>
      <c r="L20" s="38"/>
      <c r="M20" s="27"/>
    </row>
    <row r="21" spans="1:13" ht="19.5" customHeight="1" x14ac:dyDescent="0.25">
      <c r="A21" s="13">
        <f>A18+1</f>
        <v>9</v>
      </c>
      <c r="B21" s="28" t="s">
        <v>46</v>
      </c>
      <c r="C21" s="25" t="s">
        <v>18</v>
      </c>
      <c r="D21" s="16" t="s">
        <v>20</v>
      </c>
      <c r="E21" s="17" t="s">
        <v>47</v>
      </c>
      <c r="F21" s="17" t="s">
        <v>5</v>
      </c>
      <c r="G21" s="15">
        <v>48800</v>
      </c>
      <c r="H21" s="15">
        <v>1400.56</v>
      </c>
      <c r="I21" s="15">
        <v>1684.64</v>
      </c>
      <c r="J21" s="15">
        <v>1483.52</v>
      </c>
      <c r="K21" s="15">
        <v>480.6</v>
      </c>
      <c r="L21" s="45">
        <f>H21+I21+J21+K21</f>
        <v>5049.32</v>
      </c>
      <c r="M21" s="27">
        <f t="shared" ref="M21:M26" si="11">G21-L21</f>
        <v>43750.68</v>
      </c>
    </row>
    <row r="22" spans="1:13" ht="21.75" customHeight="1" x14ac:dyDescent="0.25">
      <c r="A22" s="13">
        <f>A21+1</f>
        <v>10</v>
      </c>
      <c r="B22" s="28" t="s">
        <v>48</v>
      </c>
      <c r="C22" s="25" t="s">
        <v>19</v>
      </c>
      <c r="D22" s="16" t="s">
        <v>20</v>
      </c>
      <c r="E22" s="17" t="s">
        <v>49</v>
      </c>
      <c r="F22" s="17" t="s">
        <v>5</v>
      </c>
      <c r="G22" s="15">
        <v>42700</v>
      </c>
      <c r="H22" s="15">
        <v>1225.49</v>
      </c>
      <c r="I22" s="15">
        <v>823.71</v>
      </c>
      <c r="J22" s="15">
        <v>1298.08</v>
      </c>
      <c r="K22" s="15">
        <v>25</v>
      </c>
      <c r="L22" s="45">
        <f t="shared" ref="L22:L23" si="12">H22+I22+J22+K22</f>
        <v>3372.28</v>
      </c>
      <c r="M22" s="27">
        <f t="shared" ref="M22:M23" si="13">G22-L22</f>
        <v>39327.72</v>
      </c>
    </row>
    <row r="23" spans="1:13" ht="22.5" x14ac:dyDescent="0.25">
      <c r="A23" s="13">
        <f t="shared" ref="A23:A25" si="14">A22+1</f>
        <v>11</v>
      </c>
      <c r="B23" s="51" t="s">
        <v>50</v>
      </c>
      <c r="C23" s="26" t="s">
        <v>18</v>
      </c>
      <c r="D23" s="16" t="s">
        <v>20</v>
      </c>
      <c r="E23" s="17" t="s">
        <v>51</v>
      </c>
      <c r="F23" s="17" t="s">
        <v>5</v>
      </c>
      <c r="G23" s="15">
        <v>65000</v>
      </c>
      <c r="H23" s="15">
        <v>1865.5</v>
      </c>
      <c r="I23" s="15">
        <v>4427.58</v>
      </c>
      <c r="J23" s="15">
        <v>1976</v>
      </c>
      <c r="K23" s="15">
        <v>25</v>
      </c>
      <c r="L23" s="45">
        <f t="shared" si="12"/>
        <v>8294.08</v>
      </c>
      <c r="M23" s="27">
        <f t="shared" si="13"/>
        <v>56705.919999999998</v>
      </c>
    </row>
    <row r="24" spans="1:13" ht="22.5" x14ac:dyDescent="0.25">
      <c r="A24" s="13">
        <f>+A23+1</f>
        <v>12</v>
      </c>
      <c r="B24" s="51" t="s">
        <v>52</v>
      </c>
      <c r="C24" s="26" t="s">
        <v>18</v>
      </c>
      <c r="D24" s="16" t="s">
        <v>20</v>
      </c>
      <c r="E24" s="17" t="s">
        <v>53</v>
      </c>
      <c r="F24" s="17" t="s">
        <v>5</v>
      </c>
      <c r="G24" s="15">
        <v>52690</v>
      </c>
      <c r="H24" s="15">
        <v>1512.2</v>
      </c>
      <c r="I24" s="15">
        <v>2233.65</v>
      </c>
      <c r="J24" s="15">
        <v>1601.78</v>
      </c>
      <c r="K24" s="15">
        <v>25</v>
      </c>
      <c r="L24" s="45">
        <f t="shared" ref="L24" si="15">H24+I24+J24+K24</f>
        <v>5372.63</v>
      </c>
      <c r="M24" s="27">
        <f t="shared" ref="M24" si="16">G24-L24</f>
        <v>47317.37</v>
      </c>
    </row>
    <row r="25" spans="1:13" ht="26.25" customHeight="1" x14ac:dyDescent="0.25">
      <c r="A25" s="13">
        <f t="shared" si="14"/>
        <v>13</v>
      </c>
      <c r="B25" s="51" t="s">
        <v>54</v>
      </c>
      <c r="C25" s="26" t="s">
        <v>18</v>
      </c>
      <c r="D25" s="16" t="s">
        <v>20</v>
      </c>
      <c r="E25" s="17" t="s">
        <v>53</v>
      </c>
      <c r="F25" s="17" t="s">
        <v>5</v>
      </c>
      <c r="G25" s="15">
        <v>44000</v>
      </c>
      <c r="H25" s="15">
        <v>1262.8</v>
      </c>
      <c r="I25" s="15">
        <v>1007.19</v>
      </c>
      <c r="J25" s="15">
        <v>1337.6</v>
      </c>
      <c r="K25" s="15">
        <v>25</v>
      </c>
      <c r="L25" s="45">
        <f t="shared" ref="L25" si="17">H25+I25+J25+K25</f>
        <v>3632.59</v>
      </c>
      <c r="M25" s="27">
        <f t="shared" si="11"/>
        <v>40367.410000000003</v>
      </c>
    </row>
    <row r="26" spans="1:13" x14ac:dyDescent="0.25">
      <c r="A26" s="22"/>
      <c r="B26" s="28" t="s">
        <v>10</v>
      </c>
      <c r="C26" s="25"/>
      <c r="D26" s="16"/>
      <c r="E26" s="17">
        <f>COUNTA(E21:E25)</f>
        <v>5</v>
      </c>
      <c r="F26" s="17"/>
      <c r="G26" s="15">
        <f>SUM(G21:G25)</f>
        <v>253190</v>
      </c>
      <c r="H26" s="15">
        <f>SUM(H21:H25)</f>
        <v>7266.55</v>
      </c>
      <c r="I26" s="15">
        <f>SUM(I21:I25)</f>
        <v>10176.77</v>
      </c>
      <c r="J26" s="15">
        <f>SUM(J21:J25)</f>
        <v>7696.98</v>
      </c>
      <c r="K26" s="15">
        <f>SUM(K21:K25)</f>
        <v>580.6</v>
      </c>
      <c r="L26" s="45">
        <f>SUM(L21:L25)</f>
        <v>25720.9</v>
      </c>
      <c r="M26" s="27">
        <f t="shared" si="11"/>
        <v>227469.1</v>
      </c>
    </row>
    <row r="27" spans="1:13" x14ac:dyDescent="0.25">
      <c r="A27" s="22"/>
      <c r="B27" s="28"/>
      <c r="C27" s="25"/>
      <c r="D27" s="16"/>
      <c r="E27" s="17"/>
      <c r="F27" s="17"/>
      <c r="G27" s="15"/>
      <c r="H27" s="15"/>
      <c r="I27" s="15"/>
      <c r="J27" s="15"/>
      <c r="K27" s="15"/>
      <c r="L27" s="45"/>
      <c r="M27" s="27"/>
    </row>
    <row r="28" spans="1:13" ht="47.25" customHeight="1" x14ac:dyDescent="0.25">
      <c r="A28" s="22">
        <f>A25+1</f>
        <v>14</v>
      </c>
      <c r="B28" s="28" t="s">
        <v>55</v>
      </c>
      <c r="C28" s="25" t="s">
        <v>19</v>
      </c>
      <c r="D28" s="16" t="s">
        <v>75</v>
      </c>
      <c r="E28" s="16" t="s">
        <v>56</v>
      </c>
      <c r="F28" s="17" t="s">
        <v>5</v>
      </c>
      <c r="G28" s="15">
        <v>60500</v>
      </c>
      <c r="H28" s="15">
        <v>1736.35</v>
      </c>
      <c r="I28" s="15">
        <v>3580.77</v>
      </c>
      <c r="J28" s="15">
        <v>1839.2</v>
      </c>
      <c r="K28" s="15">
        <v>25</v>
      </c>
      <c r="L28" s="45">
        <f>H28+I28+J28+K28</f>
        <v>7181.32</v>
      </c>
      <c r="M28" s="27">
        <f>G28-L28</f>
        <v>53318.68</v>
      </c>
    </row>
    <row r="29" spans="1:13" ht="19.5" customHeight="1" x14ac:dyDescent="0.25">
      <c r="A29" s="22"/>
      <c r="B29" s="28" t="s">
        <v>10</v>
      </c>
      <c r="C29" s="25"/>
      <c r="D29" s="16"/>
      <c r="E29" s="17">
        <v>1</v>
      </c>
      <c r="F29" s="17"/>
      <c r="G29" s="15">
        <v>60500</v>
      </c>
      <c r="H29" s="15">
        <v>1736.35</v>
      </c>
      <c r="I29" s="15">
        <v>3580.77</v>
      </c>
      <c r="J29" s="15">
        <v>1839.2</v>
      </c>
      <c r="K29" s="15">
        <v>25</v>
      </c>
      <c r="L29" s="45">
        <f>H29+I29+J29+K29</f>
        <v>7181.32</v>
      </c>
      <c r="M29" s="27">
        <f t="shared" ref="M29" si="18">G29-L29</f>
        <v>53318.68</v>
      </c>
    </row>
    <row r="30" spans="1:13" x14ac:dyDescent="0.25">
      <c r="A30" s="22"/>
      <c r="B30" s="28"/>
      <c r="C30" s="25"/>
      <c r="D30" s="16"/>
      <c r="E30" s="17"/>
      <c r="F30" s="17"/>
      <c r="G30" s="21"/>
      <c r="H30" s="21"/>
      <c r="I30" s="21"/>
      <c r="J30" s="21"/>
      <c r="K30" s="21"/>
      <c r="L30" s="38"/>
      <c r="M30" s="27"/>
    </row>
    <row r="31" spans="1:13" ht="36.75" customHeight="1" x14ac:dyDescent="0.25">
      <c r="A31" s="13">
        <f>A28+1</f>
        <v>15</v>
      </c>
      <c r="B31" s="28" t="s">
        <v>57</v>
      </c>
      <c r="C31" s="25" t="s">
        <v>19</v>
      </c>
      <c r="D31" s="16" t="s">
        <v>11</v>
      </c>
      <c r="E31" s="17" t="s">
        <v>58</v>
      </c>
      <c r="F31" s="17" t="s">
        <v>5</v>
      </c>
      <c r="G31" s="15">
        <v>30000</v>
      </c>
      <c r="H31" s="15">
        <v>861</v>
      </c>
      <c r="I31" s="15">
        <v>0</v>
      </c>
      <c r="J31" s="15">
        <v>912</v>
      </c>
      <c r="K31" s="15">
        <v>25</v>
      </c>
      <c r="L31" s="45">
        <f t="shared" ref="L31" si="19">H31+I31+J31+K31</f>
        <v>1798</v>
      </c>
      <c r="M31" s="27">
        <f t="shared" ref="M31" si="20">G31-L31</f>
        <v>28202</v>
      </c>
    </row>
    <row r="32" spans="1:13" ht="36.75" customHeight="1" x14ac:dyDescent="0.25">
      <c r="A32" s="13">
        <f t="shared" ref="A32:A38" si="21">A31+1</f>
        <v>16</v>
      </c>
      <c r="B32" s="28" t="s">
        <v>74</v>
      </c>
      <c r="C32" s="25" t="s">
        <v>19</v>
      </c>
      <c r="D32" s="16" t="s">
        <v>11</v>
      </c>
      <c r="E32" s="17" t="s">
        <v>58</v>
      </c>
      <c r="F32" s="17" t="s">
        <v>5</v>
      </c>
      <c r="G32" s="15">
        <v>30000</v>
      </c>
      <c r="H32" s="15">
        <v>861</v>
      </c>
      <c r="I32" s="15">
        <v>0</v>
      </c>
      <c r="J32" s="15">
        <v>912</v>
      </c>
      <c r="K32" s="15">
        <v>25</v>
      </c>
      <c r="L32" s="45">
        <f t="shared" ref="L32:L37" si="22">H32+I32+J32+K32</f>
        <v>1798</v>
      </c>
      <c r="M32" s="27">
        <f t="shared" ref="M32:M39" si="23">G32-L32</f>
        <v>28202</v>
      </c>
    </row>
    <row r="33" spans="1:13" ht="37.5" customHeight="1" x14ac:dyDescent="0.25">
      <c r="A33" s="13">
        <f t="shared" si="21"/>
        <v>17</v>
      </c>
      <c r="B33" s="51" t="s">
        <v>73</v>
      </c>
      <c r="C33" s="26" t="s">
        <v>19</v>
      </c>
      <c r="D33" s="16" t="s">
        <v>11</v>
      </c>
      <c r="E33" s="17" t="s">
        <v>58</v>
      </c>
      <c r="F33" s="17" t="s">
        <v>5</v>
      </c>
      <c r="G33" s="15">
        <v>37400</v>
      </c>
      <c r="H33" s="15">
        <v>1073.3800000000001</v>
      </c>
      <c r="I33" s="15">
        <v>75.7</v>
      </c>
      <c r="J33" s="15">
        <v>1136.96</v>
      </c>
      <c r="K33" s="15">
        <v>25</v>
      </c>
      <c r="L33" s="45">
        <f t="shared" si="22"/>
        <v>2311.04</v>
      </c>
      <c r="M33" s="27">
        <f t="shared" si="23"/>
        <v>35088.959999999999</v>
      </c>
    </row>
    <row r="34" spans="1:13" ht="33.75" x14ac:dyDescent="0.25">
      <c r="A34" s="13">
        <f t="shared" si="21"/>
        <v>18</v>
      </c>
      <c r="B34" s="51" t="s">
        <v>59</v>
      </c>
      <c r="C34" s="26" t="s">
        <v>19</v>
      </c>
      <c r="D34" s="16" t="s">
        <v>11</v>
      </c>
      <c r="E34" s="14" t="s">
        <v>60</v>
      </c>
      <c r="F34" s="17" t="s">
        <v>5</v>
      </c>
      <c r="G34" s="15">
        <v>38500</v>
      </c>
      <c r="H34" s="15">
        <v>1104.95</v>
      </c>
      <c r="I34" s="15">
        <v>230.95</v>
      </c>
      <c r="J34" s="15">
        <v>1170.4000000000001</v>
      </c>
      <c r="K34" s="15">
        <v>1847.4</v>
      </c>
      <c r="L34" s="45">
        <f>H34+I34+J34+K34</f>
        <v>4353.7</v>
      </c>
      <c r="M34" s="27">
        <f>G34-L34</f>
        <v>34146.300000000003</v>
      </c>
    </row>
    <row r="35" spans="1:13" ht="33.75" x14ac:dyDescent="0.25">
      <c r="A35" s="13">
        <f t="shared" si="21"/>
        <v>19</v>
      </c>
      <c r="B35" s="51" t="s">
        <v>61</v>
      </c>
      <c r="C35" s="26" t="s">
        <v>19</v>
      </c>
      <c r="D35" s="16" t="s">
        <v>11</v>
      </c>
      <c r="E35" s="14" t="s">
        <v>60</v>
      </c>
      <c r="F35" s="17" t="s">
        <v>5</v>
      </c>
      <c r="G35" s="15">
        <v>38500</v>
      </c>
      <c r="H35" s="15">
        <v>1104.95</v>
      </c>
      <c r="I35" s="15">
        <v>230.95</v>
      </c>
      <c r="J35" s="15">
        <v>1170.4000000000001</v>
      </c>
      <c r="K35" s="15">
        <v>480.6</v>
      </c>
      <c r="L35" s="45">
        <f>H35+I35+J35+K35</f>
        <v>2986.9</v>
      </c>
      <c r="M35" s="27">
        <f>G35-L35</f>
        <v>35513.1</v>
      </c>
    </row>
    <row r="36" spans="1:13" ht="33.75" x14ac:dyDescent="0.25">
      <c r="A36" s="13">
        <f t="shared" si="21"/>
        <v>20</v>
      </c>
      <c r="B36" s="51" t="s">
        <v>63</v>
      </c>
      <c r="C36" s="26" t="s">
        <v>18</v>
      </c>
      <c r="D36" s="16" t="s">
        <v>11</v>
      </c>
      <c r="E36" s="14" t="s">
        <v>13</v>
      </c>
      <c r="F36" s="17" t="s">
        <v>5</v>
      </c>
      <c r="G36" s="15">
        <v>30000</v>
      </c>
      <c r="H36" s="15">
        <v>861</v>
      </c>
      <c r="I36" s="15">
        <v>0</v>
      </c>
      <c r="J36" s="15">
        <v>912</v>
      </c>
      <c r="K36" s="15">
        <v>25</v>
      </c>
      <c r="L36" s="45">
        <f t="shared" ref="L36" si="24">H36+I36+J36+K36</f>
        <v>1798</v>
      </c>
      <c r="M36" s="27">
        <f t="shared" ref="M36" si="25">G36-L36</f>
        <v>28202</v>
      </c>
    </row>
    <row r="37" spans="1:13" ht="33.75" x14ac:dyDescent="0.25">
      <c r="A37" s="13">
        <f t="shared" si="21"/>
        <v>21</v>
      </c>
      <c r="B37" s="51" t="s">
        <v>76</v>
      </c>
      <c r="C37" s="26" t="s">
        <v>19</v>
      </c>
      <c r="D37" s="16" t="s">
        <v>11</v>
      </c>
      <c r="E37" s="14" t="s">
        <v>13</v>
      </c>
      <c r="F37" s="17" t="s">
        <v>5</v>
      </c>
      <c r="G37" s="15">
        <v>27000</v>
      </c>
      <c r="H37" s="15">
        <f>G37*2.87/100</f>
        <v>774.9</v>
      </c>
      <c r="I37" s="15">
        <v>0</v>
      </c>
      <c r="J37" s="15">
        <f>G37*3.04/100</f>
        <v>820.8</v>
      </c>
      <c r="K37" s="15">
        <v>25</v>
      </c>
      <c r="L37" s="45">
        <f t="shared" si="22"/>
        <v>1620.7</v>
      </c>
      <c r="M37" s="27">
        <f t="shared" si="23"/>
        <v>25379.3</v>
      </c>
    </row>
    <row r="38" spans="1:13" ht="33.75" x14ac:dyDescent="0.25">
      <c r="A38" s="13">
        <f t="shared" si="21"/>
        <v>22</v>
      </c>
      <c r="B38" s="51" t="s">
        <v>62</v>
      </c>
      <c r="C38" s="26" t="s">
        <v>19</v>
      </c>
      <c r="D38" s="16" t="s">
        <v>11</v>
      </c>
      <c r="E38" s="14" t="s">
        <v>60</v>
      </c>
      <c r="F38" s="17" t="s">
        <v>5</v>
      </c>
      <c r="G38" s="15">
        <v>38500</v>
      </c>
      <c r="H38" s="15">
        <v>1104.95</v>
      </c>
      <c r="I38" s="15">
        <v>4.08</v>
      </c>
      <c r="J38" s="15">
        <v>1170.4000000000001</v>
      </c>
      <c r="K38" s="15">
        <v>1537.45</v>
      </c>
      <c r="L38" s="45">
        <f>H38+I38+J38+K38</f>
        <v>3816.88</v>
      </c>
      <c r="M38" s="27">
        <f>G38-L38</f>
        <v>34683.120000000003</v>
      </c>
    </row>
    <row r="39" spans="1:13" x14ac:dyDescent="0.25">
      <c r="A39" s="22"/>
      <c r="B39" s="28" t="s">
        <v>10</v>
      </c>
      <c r="C39" s="25"/>
      <c r="D39" s="16"/>
      <c r="E39" s="17">
        <f>COUNTA(E31:E38)</f>
        <v>8</v>
      </c>
      <c r="F39" s="17"/>
      <c r="G39" s="15">
        <f t="shared" ref="G39:L39" si="26">SUM(G31:G38)</f>
        <v>269900</v>
      </c>
      <c r="H39" s="15">
        <f t="shared" si="26"/>
        <v>7746.13</v>
      </c>
      <c r="I39" s="15">
        <f t="shared" si="26"/>
        <v>541.67999999999995</v>
      </c>
      <c r="J39" s="15">
        <f t="shared" si="26"/>
        <v>8204.9599999999991</v>
      </c>
      <c r="K39" s="15">
        <f t="shared" si="26"/>
        <v>3990.45</v>
      </c>
      <c r="L39" s="45">
        <f t="shared" si="26"/>
        <v>20483.22</v>
      </c>
      <c r="M39" s="27">
        <f t="shared" si="23"/>
        <v>249416.78</v>
      </c>
    </row>
    <row r="40" spans="1:13" x14ac:dyDescent="0.25">
      <c r="A40" s="22"/>
      <c r="B40" s="28"/>
      <c r="C40" s="25"/>
      <c r="D40" s="16"/>
      <c r="E40" s="17"/>
      <c r="F40" s="17"/>
      <c r="G40" s="15"/>
      <c r="H40" s="15"/>
      <c r="I40" s="15"/>
      <c r="J40" s="15"/>
      <c r="K40" s="15"/>
      <c r="L40" s="38"/>
      <c r="M40" s="27"/>
    </row>
    <row r="41" spans="1:13" ht="45" x14ac:dyDescent="0.25">
      <c r="A41" s="13">
        <f>A38+1</f>
        <v>23</v>
      </c>
      <c r="B41" s="28" t="s">
        <v>64</v>
      </c>
      <c r="C41" s="25" t="s">
        <v>18</v>
      </c>
      <c r="D41" s="16" t="s">
        <v>66</v>
      </c>
      <c r="E41" s="17" t="s">
        <v>65</v>
      </c>
      <c r="F41" s="17" t="s">
        <v>5</v>
      </c>
      <c r="G41" s="15">
        <v>38500</v>
      </c>
      <c r="H41" s="15">
        <v>1104.95</v>
      </c>
      <c r="I41" s="15">
        <v>230.95</v>
      </c>
      <c r="J41" s="15">
        <v>1170.4000000000001</v>
      </c>
      <c r="K41" s="15">
        <v>25</v>
      </c>
      <c r="L41" s="45">
        <f>H41+I41+J41+K41</f>
        <v>2531.3000000000002</v>
      </c>
      <c r="M41" s="27">
        <f>G41-L41</f>
        <v>35968.699999999997</v>
      </c>
    </row>
    <row r="42" spans="1:13" x14ac:dyDescent="0.25">
      <c r="A42" s="13"/>
      <c r="B42" s="28" t="s">
        <v>10</v>
      </c>
      <c r="C42" s="25"/>
      <c r="D42" s="16"/>
      <c r="E42" s="17">
        <v>1</v>
      </c>
      <c r="F42" s="17"/>
      <c r="G42" s="15">
        <v>38500</v>
      </c>
      <c r="H42" s="15">
        <v>1104.95</v>
      </c>
      <c r="I42" s="15">
        <v>230.95</v>
      </c>
      <c r="J42" s="15">
        <v>1170.4000000000001</v>
      </c>
      <c r="K42" s="15">
        <v>25</v>
      </c>
      <c r="L42" s="45">
        <f>H42+I42+J42+K42</f>
        <v>2531.3000000000002</v>
      </c>
      <c r="M42" s="27">
        <f t="shared" ref="M42:M48" si="27">G42-L42</f>
        <v>35968.699999999997</v>
      </c>
    </row>
    <row r="43" spans="1:13" x14ac:dyDescent="0.25">
      <c r="A43" s="13"/>
      <c r="B43" s="28"/>
      <c r="C43" s="25"/>
      <c r="D43" s="16"/>
      <c r="E43" s="17"/>
      <c r="F43" s="17"/>
      <c r="G43" s="15"/>
      <c r="H43" s="15"/>
      <c r="I43" s="15"/>
      <c r="J43" s="15"/>
      <c r="K43" s="15"/>
      <c r="L43" s="45"/>
      <c r="M43" s="27"/>
    </row>
    <row r="44" spans="1:13" ht="22.5" x14ac:dyDescent="0.25">
      <c r="A44" s="13">
        <f>A41+1</f>
        <v>24</v>
      </c>
      <c r="B44" s="28" t="s">
        <v>68</v>
      </c>
      <c r="C44" s="25" t="s">
        <v>19</v>
      </c>
      <c r="D44" s="16" t="s">
        <v>67</v>
      </c>
      <c r="E44" s="17" t="s">
        <v>69</v>
      </c>
      <c r="F44" s="17" t="s">
        <v>5</v>
      </c>
      <c r="G44" s="15">
        <v>34100</v>
      </c>
      <c r="H44" s="15">
        <v>978.67</v>
      </c>
      <c r="I44" s="15">
        <v>0</v>
      </c>
      <c r="J44" s="15">
        <v>1036.6400000000001</v>
      </c>
      <c r="K44" s="15">
        <v>25</v>
      </c>
      <c r="L44" s="45">
        <f t="shared" ref="L44" si="28">H44+I44+J44+K44</f>
        <v>2040.31</v>
      </c>
      <c r="M44" s="27">
        <f t="shared" si="27"/>
        <v>32059.69</v>
      </c>
    </row>
    <row r="45" spans="1:13" x14ac:dyDescent="0.25">
      <c r="A45" s="13"/>
      <c r="B45" s="28" t="s">
        <v>10</v>
      </c>
      <c r="C45" s="25"/>
      <c r="D45" s="16"/>
      <c r="E45" s="17">
        <f>COUNTA(E44:E44)</f>
        <v>1</v>
      </c>
      <c r="F45" s="17"/>
      <c r="G45" s="15">
        <f t="shared" ref="G45:M45" si="29">SUM(G44:G44)</f>
        <v>34100</v>
      </c>
      <c r="H45" s="15">
        <f t="shared" si="29"/>
        <v>978.67</v>
      </c>
      <c r="I45" s="15">
        <f t="shared" si="29"/>
        <v>0</v>
      </c>
      <c r="J45" s="15">
        <f t="shared" si="29"/>
        <v>1036.6400000000001</v>
      </c>
      <c r="K45" s="15">
        <f t="shared" si="29"/>
        <v>25</v>
      </c>
      <c r="L45" s="45">
        <f t="shared" si="29"/>
        <v>2040.31</v>
      </c>
      <c r="M45" s="27">
        <f t="shared" si="29"/>
        <v>32059.69</v>
      </c>
    </row>
    <row r="46" spans="1:13" x14ac:dyDescent="0.25">
      <c r="A46" s="13"/>
      <c r="B46" s="28"/>
      <c r="C46" s="25"/>
      <c r="D46" s="16"/>
      <c r="E46" s="17"/>
      <c r="F46" s="17"/>
      <c r="G46" s="15"/>
      <c r="H46" s="15"/>
      <c r="I46" s="15"/>
      <c r="J46" s="15"/>
      <c r="K46" s="15"/>
      <c r="L46" s="45"/>
      <c r="M46" s="27"/>
    </row>
    <row r="47" spans="1:13" ht="22.5" x14ac:dyDescent="0.25">
      <c r="A47" s="13">
        <f>A44+1</f>
        <v>25</v>
      </c>
      <c r="B47" s="28" t="s">
        <v>70</v>
      </c>
      <c r="C47" s="25" t="s">
        <v>19</v>
      </c>
      <c r="D47" s="16" t="s">
        <v>72</v>
      </c>
      <c r="E47" s="16" t="s">
        <v>71</v>
      </c>
      <c r="F47" s="17" t="s">
        <v>5</v>
      </c>
      <c r="G47" s="15">
        <v>42700</v>
      </c>
      <c r="H47" s="15">
        <v>1225.49</v>
      </c>
      <c r="I47" s="15">
        <v>596.85</v>
      </c>
      <c r="J47" s="15">
        <v>1298.08</v>
      </c>
      <c r="K47" s="15">
        <v>1537.45</v>
      </c>
      <c r="L47" s="45">
        <f t="shared" ref="L47" si="30">H47+I47+J47+K47</f>
        <v>4657.87</v>
      </c>
      <c r="M47" s="27">
        <f t="shared" ref="M47" si="31">G47-L47</f>
        <v>38042.129999999997</v>
      </c>
    </row>
    <row r="48" spans="1:13" x14ac:dyDescent="0.25">
      <c r="A48" s="31"/>
      <c r="B48" s="32" t="s">
        <v>10</v>
      </c>
      <c r="C48" s="33"/>
      <c r="D48" s="34"/>
      <c r="E48" s="33">
        <v>1</v>
      </c>
      <c r="F48" s="33"/>
      <c r="G48" s="15">
        <v>42700</v>
      </c>
      <c r="H48" s="15">
        <v>1225.49</v>
      </c>
      <c r="I48" s="15">
        <v>596.85</v>
      </c>
      <c r="J48" s="15">
        <v>1298.08</v>
      </c>
      <c r="K48" s="15">
        <v>1537.45</v>
      </c>
      <c r="L48" s="48">
        <f t="shared" ref="L48" si="32">H48+I48+J48+K48</f>
        <v>4657.87</v>
      </c>
      <c r="M48" s="43">
        <f t="shared" si="27"/>
        <v>38042.129999999997</v>
      </c>
    </row>
    <row r="49" spans="1:13" x14ac:dyDescent="0.25">
      <c r="A49" s="31"/>
      <c r="B49" s="32"/>
      <c r="C49" s="33"/>
      <c r="D49" s="34"/>
      <c r="E49" s="33"/>
      <c r="F49" s="33"/>
      <c r="G49" s="35"/>
      <c r="H49" s="35"/>
      <c r="I49" s="35"/>
      <c r="J49" s="35"/>
      <c r="K49" s="35"/>
      <c r="L49" s="49"/>
      <c r="M49" s="50"/>
    </row>
    <row r="50" spans="1:13" x14ac:dyDescent="0.25">
      <c r="A50" s="31"/>
      <c r="B50" s="32" t="s">
        <v>21</v>
      </c>
      <c r="C50" s="33"/>
      <c r="D50" s="34"/>
      <c r="E50" s="33">
        <f>E8+E11+E14+E19+E26+E39+E42+E45+E48+E29</f>
        <v>25</v>
      </c>
      <c r="F50" s="33"/>
      <c r="G50" s="35">
        <f>G8+G11+G14+G19+G26+G29+G39+G42+G45+G48</f>
        <v>982630</v>
      </c>
      <c r="H50" s="35">
        <f>H8+H11+H14+H19+H26+H29+H39+H42+H45+H48</f>
        <v>28201.48</v>
      </c>
      <c r="I50" s="35">
        <f>I8+I11+I14+I19+I26+I29+I39+I42+I45+I48</f>
        <v>24490.95</v>
      </c>
      <c r="J50" s="35">
        <f>J8+J42+J11+J14+J19+J26+J29+J39+J45+J48</f>
        <v>29871.96</v>
      </c>
      <c r="K50" s="35">
        <f>K8+K11+K14+K19+K26+K29+K39+K42+K45+K48</f>
        <v>8807.15</v>
      </c>
      <c r="L50" s="49">
        <f>L8+L11+L14+L19+L26+L29+L39+L42+L45+L48</f>
        <v>91371.54</v>
      </c>
      <c r="M50" s="49">
        <f>G50-L50</f>
        <v>891258.46</v>
      </c>
    </row>
    <row r="51" spans="1:13" x14ac:dyDescent="0.25">
      <c r="B51" s="7" t="s">
        <v>1</v>
      </c>
      <c r="C51" s="7"/>
      <c r="D51" s="8">
        <f>E50</f>
        <v>25</v>
      </c>
      <c r="E51" s="36" t="s">
        <v>9</v>
      </c>
      <c r="F51" s="9">
        <f>G50</f>
        <v>982630</v>
      </c>
      <c r="G51" s="6"/>
    </row>
    <row r="52" spans="1:13" x14ac:dyDescent="0.25">
      <c r="E52" s="37" t="s">
        <v>28</v>
      </c>
      <c r="F52" s="39">
        <f>M50</f>
        <v>891258.46</v>
      </c>
    </row>
    <row r="65" spans="2:4" x14ac:dyDescent="0.25">
      <c r="B65" s="1"/>
      <c r="C65" s="1"/>
      <c r="D65" s="1"/>
    </row>
  </sheetData>
  <mergeCells count="2">
    <mergeCell ref="A1:M1"/>
    <mergeCell ref="A2:M2"/>
  </mergeCells>
  <pageMargins left="0.56000000000000005" right="0.31" top="0.5" bottom="0.39370078740157499" header="0.31496062992126" footer="0.39370078740157499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Fija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Juan Manuel Joa Mirambeaux</cp:lastModifiedBy>
  <cp:lastPrinted>2022-06-08T13:18:03Z</cp:lastPrinted>
  <dcterms:created xsi:type="dcterms:W3CDTF">2016-03-03T19:51:24Z</dcterms:created>
  <dcterms:modified xsi:type="dcterms:W3CDTF">2023-01-16T13:12:09Z</dcterms:modified>
</cp:coreProperties>
</file>