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Fijos/"/>
    </mc:Choice>
  </mc:AlternateContent>
  <xr:revisionPtr revIDLastSave="0" documentId="8_{0F4F6691-04A4-4897-B1EB-3E29EC12C12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07" l="1"/>
  <c r="A6" i="107"/>
  <c r="A7" i="107" s="1"/>
  <c r="J29" i="107"/>
  <c r="H29" i="107"/>
  <c r="L29" i="107" s="1"/>
  <c r="M29" i="107" s="1"/>
  <c r="J76" i="107"/>
  <c r="H76" i="107"/>
  <c r="L76" i="107" s="1"/>
  <c r="M76" i="107" s="1"/>
  <c r="J43" i="107" l="1"/>
  <c r="H43" i="107"/>
  <c r="J6" i="107"/>
  <c r="J41" i="107"/>
  <c r="H41" i="107"/>
  <c r="J40" i="107"/>
  <c r="H40" i="107"/>
  <c r="L40" i="107" l="1"/>
  <c r="M40" i="107" s="1"/>
  <c r="L43" i="107"/>
  <c r="M43" i="107" s="1"/>
  <c r="L41" i="107"/>
  <c r="M41" i="107" s="1"/>
  <c r="E78" i="107"/>
  <c r="E86" i="107"/>
  <c r="J75" i="107"/>
  <c r="H75" i="107"/>
  <c r="J74" i="107"/>
  <c r="H74" i="107"/>
  <c r="J55" i="107"/>
  <c r="H55" i="107"/>
  <c r="J42" i="107"/>
  <c r="H42" i="107"/>
  <c r="J39" i="107"/>
  <c r="H39" i="107"/>
  <c r="K45" i="107"/>
  <c r="J54" i="107"/>
  <c r="J56" i="107"/>
  <c r="J81" i="107"/>
  <c r="J82" i="107"/>
  <c r="J83" i="107"/>
  <c r="J84" i="107"/>
  <c r="J85" i="107"/>
  <c r="H81" i="107"/>
  <c r="H82" i="107"/>
  <c r="H83" i="107"/>
  <c r="H84" i="107"/>
  <c r="H85" i="107"/>
  <c r="J80" i="107"/>
  <c r="H80" i="107"/>
  <c r="J63" i="107"/>
  <c r="J64" i="107"/>
  <c r="J65" i="107"/>
  <c r="J66" i="107"/>
  <c r="J67" i="107"/>
  <c r="J68" i="107"/>
  <c r="J69" i="107"/>
  <c r="J70" i="107"/>
  <c r="J71" i="107"/>
  <c r="J72" i="107"/>
  <c r="J73" i="107"/>
  <c r="J77" i="107"/>
  <c r="H63" i="107"/>
  <c r="H64" i="107"/>
  <c r="H65" i="107"/>
  <c r="H66" i="107"/>
  <c r="H67" i="107"/>
  <c r="H68" i="107"/>
  <c r="H69" i="107"/>
  <c r="H70" i="107"/>
  <c r="H71" i="107"/>
  <c r="H72" i="107"/>
  <c r="H73" i="107"/>
  <c r="H77" i="107"/>
  <c r="J62" i="107"/>
  <c r="H62" i="107"/>
  <c r="J59" i="107"/>
  <c r="H59" i="107"/>
  <c r="J53" i="107"/>
  <c r="H54" i="107"/>
  <c r="H56" i="107"/>
  <c r="H53" i="107"/>
  <c r="J50" i="107"/>
  <c r="H50" i="107"/>
  <c r="J47" i="107"/>
  <c r="H47" i="107"/>
  <c r="J22" i="107"/>
  <c r="J23" i="107"/>
  <c r="J24" i="107"/>
  <c r="J25" i="107"/>
  <c r="J26" i="107"/>
  <c r="J27" i="107"/>
  <c r="J28" i="107"/>
  <c r="J30" i="107"/>
  <c r="J31" i="107"/>
  <c r="J32" i="107"/>
  <c r="J33" i="107"/>
  <c r="J34" i="107"/>
  <c r="J35" i="107"/>
  <c r="J36" i="107"/>
  <c r="J37" i="107"/>
  <c r="J38" i="107"/>
  <c r="J44" i="107"/>
  <c r="J21" i="107"/>
  <c r="H22" i="107"/>
  <c r="H23" i="107"/>
  <c r="H24" i="107"/>
  <c r="H25" i="107"/>
  <c r="H26" i="107"/>
  <c r="H27" i="107"/>
  <c r="H28" i="107"/>
  <c r="H30" i="107"/>
  <c r="H31" i="107"/>
  <c r="H32" i="107"/>
  <c r="H33" i="107"/>
  <c r="H34" i="107"/>
  <c r="H35" i="107"/>
  <c r="H36" i="107"/>
  <c r="H37" i="107"/>
  <c r="H38" i="107"/>
  <c r="H44" i="107"/>
  <c r="H21" i="107"/>
  <c r="J18" i="107"/>
  <c r="J14" i="107"/>
  <c r="H18" i="107"/>
  <c r="H14" i="107"/>
  <c r="J15" i="107"/>
  <c r="H15" i="107"/>
  <c r="H11" i="107"/>
  <c r="J11" i="107"/>
  <c r="J10" i="107"/>
  <c r="J7" i="107"/>
  <c r="H10" i="107"/>
  <c r="H6" i="107"/>
  <c r="H7" i="107"/>
  <c r="L74" i="107" l="1"/>
  <c r="M74" i="107" s="1"/>
  <c r="L39" i="107"/>
  <c r="M39" i="107" s="1"/>
  <c r="L55" i="107"/>
  <c r="M55" i="107" s="1"/>
  <c r="L75" i="107"/>
  <c r="M75" i="107" s="1"/>
  <c r="L42" i="107"/>
  <c r="M42" i="107" s="1"/>
  <c r="H86" i="107"/>
  <c r="L64" i="107"/>
  <c r="M64" i="107" s="1"/>
  <c r="L71" i="107" l="1"/>
  <c r="M71" i="107" s="1"/>
  <c r="L70" i="107"/>
  <c r="M70" i="107" s="1"/>
  <c r="L69" i="107"/>
  <c r="M69" i="107" s="1"/>
  <c r="L28" i="107"/>
  <c r="M28" i="107" s="1"/>
  <c r="L81" i="107" l="1"/>
  <c r="M81" i="107" s="1"/>
  <c r="L82" i="107"/>
  <c r="M82" i="107" s="1"/>
  <c r="L83" i="107"/>
  <c r="M83" i="107" s="1"/>
  <c r="L84" i="107"/>
  <c r="M84" i="107" s="1"/>
  <c r="L85" i="107"/>
  <c r="M85" i="107" s="1"/>
  <c r="L62" i="107"/>
  <c r="M62" i="107" s="1"/>
  <c r="L63" i="107"/>
  <c r="M63" i="107" s="1"/>
  <c r="L65" i="107"/>
  <c r="M65" i="107" s="1"/>
  <c r="L66" i="107"/>
  <c r="M66" i="107" s="1"/>
  <c r="L67" i="107"/>
  <c r="M67" i="107" s="1"/>
  <c r="L68" i="107"/>
  <c r="M68" i="107" s="1"/>
  <c r="L72" i="107"/>
  <c r="M72" i="107" s="1"/>
  <c r="L73" i="107"/>
  <c r="M73" i="107" s="1"/>
  <c r="L77" i="107"/>
  <c r="M77" i="107" s="1"/>
  <c r="L54" i="107"/>
  <c r="M54" i="107" s="1"/>
  <c r="L56" i="107"/>
  <c r="M56" i="107" s="1"/>
  <c r="L21" i="107"/>
  <c r="M21" i="107" s="1"/>
  <c r="L22" i="107"/>
  <c r="M22" i="107" s="1"/>
  <c r="L23" i="107"/>
  <c r="M23" i="107" s="1"/>
  <c r="L24" i="107"/>
  <c r="M24" i="107" s="1"/>
  <c r="L25" i="107"/>
  <c r="M25" i="107" s="1"/>
  <c r="L26" i="107"/>
  <c r="M26" i="107" s="1"/>
  <c r="L27" i="107"/>
  <c r="M27" i="107" s="1"/>
  <c r="L30" i="107"/>
  <c r="M30" i="107" s="1"/>
  <c r="L31" i="107"/>
  <c r="M31" i="107" s="1"/>
  <c r="L32" i="107"/>
  <c r="M32" i="107" s="1"/>
  <c r="L33" i="107"/>
  <c r="M33" i="107" s="1"/>
  <c r="L34" i="107"/>
  <c r="M34" i="107" s="1"/>
  <c r="L35" i="107"/>
  <c r="M35" i="107" s="1"/>
  <c r="L36" i="107"/>
  <c r="M36" i="107" s="1"/>
  <c r="L37" i="107"/>
  <c r="M37" i="107" s="1"/>
  <c r="L38" i="107"/>
  <c r="M38" i="107" s="1"/>
  <c r="L44" i="107"/>
  <c r="M44" i="107" s="1"/>
  <c r="L15" i="107"/>
  <c r="M15" i="107" s="1"/>
  <c r="L11" i="107"/>
  <c r="M11" i="107" s="1"/>
  <c r="L6" i="107"/>
  <c r="M6" i="107" s="1"/>
  <c r="L7" i="107"/>
  <c r="M7" i="107" s="1"/>
  <c r="L5" i="107"/>
  <c r="M5" i="107" s="1"/>
  <c r="K86" i="107"/>
  <c r="J86" i="107"/>
  <c r="I86" i="107"/>
  <c r="G86" i="107"/>
  <c r="L80" i="107"/>
  <c r="K78" i="107"/>
  <c r="J78" i="107"/>
  <c r="I78" i="107"/>
  <c r="H78" i="107"/>
  <c r="G78" i="107"/>
  <c r="K60" i="107"/>
  <c r="J60" i="107"/>
  <c r="I60" i="107"/>
  <c r="H60" i="107"/>
  <c r="G60" i="107"/>
  <c r="E60" i="107"/>
  <c r="L59" i="107"/>
  <c r="M59" i="107" s="1"/>
  <c r="K57" i="107"/>
  <c r="J57" i="107"/>
  <c r="I57" i="107"/>
  <c r="H57" i="107"/>
  <c r="G57" i="107"/>
  <c r="E57" i="107"/>
  <c r="L53" i="107"/>
  <c r="G51" i="107"/>
  <c r="E51" i="107"/>
  <c r="L50" i="107"/>
  <c r="L51" i="107" s="1"/>
  <c r="G48" i="107"/>
  <c r="E48" i="107"/>
  <c r="L47" i="107"/>
  <c r="L48" i="107" s="1"/>
  <c r="J45" i="107"/>
  <c r="I45" i="107"/>
  <c r="H45" i="107"/>
  <c r="G45" i="107"/>
  <c r="E45" i="107"/>
  <c r="K19" i="107"/>
  <c r="J19" i="107"/>
  <c r="I19" i="107"/>
  <c r="H19" i="107"/>
  <c r="G19" i="107"/>
  <c r="E19" i="107"/>
  <c r="L18" i="107"/>
  <c r="L19" i="107" s="1"/>
  <c r="K16" i="107"/>
  <c r="J16" i="107"/>
  <c r="I16" i="107"/>
  <c r="H16" i="107"/>
  <c r="G16" i="107"/>
  <c r="E16" i="107"/>
  <c r="L14" i="107"/>
  <c r="M14" i="107" s="1"/>
  <c r="K12" i="107"/>
  <c r="J12" i="107"/>
  <c r="I12" i="107"/>
  <c r="G12" i="107"/>
  <c r="H12" i="107" s="1"/>
  <c r="E12" i="107"/>
  <c r="L10" i="107"/>
  <c r="M10" i="107" s="1"/>
  <c r="A11" i="107"/>
  <c r="A14" i="107" s="1"/>
  <c r="K8" i="107"/>
  <c r="J8" i="107"/>
  <c r="I8" i="107"/>
  <c r="H8" i="107"/>
  <c r="G8" i="107"/>
  <c r="E8" i="107"/>
  <c r="E88" i="107" l="1"/>
  <c r="D89" i="107" s="1"/>
  <c r="I88" i="107"/>
  <c r="G88" i="107"/>
  <c r="K88" i="107"/>
  <c r="A15" i="107"/>
  <c r="A18" i="107" s="1"/>
  <c r="A21" i="107" s="1"/>
  <c r="A22" i="107" s="1"/>
  <c r="A23" i="107" s="1"/>
  <c r="A24" i="107" s="1"/>
  <c r="A25" i="107" s="1"/>
  <c r="A26" i="107" s="1"/>
  <c r="A27" i="107" s="1"/>
  <c r="J51" i="107"/>
  <c r="H51" i="107"/>
  <c r="J48" i="107"/>
  <c r="H48" i="107"/>
  <c r="L86" i="107"/>
  <c r="M86" i="107" s="1"/>
  <c r="M50" i="107"/>
  <c r="L57" i="107"/>
  <c r="M57" i="107" s="1"/>
  <c r="M48" i="107"/>
  <c r="M51" i="107"/>
  <c r="L78" i="107"/>
  <c r="M78" i="107" s="1"/>
  <c r="L45" i="107"/>
  <c r="M45" i="107" s="1"/>
  <c r="L8" i="107"/>
  <c r="M8" i="107" s="1"/>
  <c r="M19" i="107"/>
  <c r="L12" i="107"/>
  <c r="M12" i="107" s="1"/>
  <c r="L16" i="107"/>
  <c r="M16" i="107" s="1"/>
  <c r="M18" i="107"/>
  <c r="M47" i="107"/>
  <c r="M53" i="107"/>
  <c r="L60" i="107"/>
  <c r="M60" i="107" s="1"/>
  <c r="M80" i="107"/>
  <c r="A28" i="107" l="1"/>
  <c r="A29" i="107" s="1"/>
  <c r="A30" i="107" s="1"/>
  <c r="A31" i="107" s="1"/>
  <c r="A32" i="107" s="1"/>
  <c r="A33" i="107" s="1"/>
  <c r="A34" i="107" s="1"/>
  <c r="A35" i="107" s="1"/>
  <c r="A36" i="107" s="1"/>
  <c r="A37" i="107" s="1"/>
  <c r="A38" i="107" s="1"/>
  <c r="A39" i="107" s="1"/>
  <c r="A40" i="107" s="1"/>
  <c r="A41" i="107" s="1"/>
  <c r="A42" i="107" s="1"/>
  <c r="A43" i="107" s="1"/>
  <c r="A44" i="107" s="1"/>
  <c r="H88" i="107"/>
  <c r="J88" i="107"/>
  <c r="F89" i="107"/>
  <c r="L88" i="107" l="1"/>
  <c r="M88" i="107" s="1"/>
  <c r="F90" i="107" s="1"/>
  <c r="A47" i="107"/>
  <c r="A50" i="107" s="1"/>
  <c r="A53" i="107" s="1"/>
  <c r="A54" i="107" s="1"/>
  <c r="A55" i="107" s="1"/>
  <c r="A56" i="107" s="1"/>
  <c r="A59" i="107" s="1"/>
  <c r="A62" i="107" s="1"/>
  <c r="A63" i="107" s="1"/>
  <c r="A64" i="107" s="1"/>
  <c r="A65" i="107" s="1"/>
  <c r="A66" i="107" s="1"/>
  <c r="A67" i="107" s="1"/>
  <c r="A68" i="107" s="1"/>
  <c r="A69" i="107" s="1"/>
  <c r="A70" i="107" s="1"/>
  <c r="A71" i="107" s="1"/>
  <c r="A72" i="107" l="1"/>
  <c r="A73" i="107" s="1"/>
  <c r="A74" i="107" s="1"/>
  <c r="A75" i="107" l="1"/>
  <c r="A76" i="107" l="1"/>
  <c r="A77" i="107" s="1"/>
  <c r="A80" i="107" s="1"/>
  <c r="A81" i="107" s="1"/>
  <c r="A82" i="107" s="1"/>
  <c r="A83" i="107" s="1"/>
  <c r="A84" i="107" s="1"/>
  <c r="A85" i="107" s="1"/>
</calcChain>
</file>

<file path=xl/sharedStrings.xml><?xml version="1.0" encoding="utf-8"?>
<sst xmlns="http://schemas.openxmlformats.org/spreadsheetml/2006/main" count="335" uniqueCount="143">
  <si>
    <t>NOMBRE</t>
  </si>
  <si>
    <t>SECRETARIA I</t>
  </si>
  <si>
    <t>NANCY BERNABEL HERRERA</t>
  </si>
  <si>
    <t>CONSERJE</t>
  </si>
  <si>
    <t>RICHARD HERNANDEZ</t>
  </si>
  <si>
    <t>MENSAJERO</t>
  </si>
  <si>
    <t>CHOFER</t>
  </si>
  <si>
    <t>ASISTENTE DE SEGURIDAD</t>
  </si>
  <si>
    <t>JOSE LUIS SANTANA SOSA</t>
  </si>
  <si>
    <t xml:space="preserve">EMELINDA ANDREA CUEVAS </t>
  </si>
  <si>
    <t>MARIA ESTELA PEÑA</t>
  </si>
  <si>
    <t xml:space="preserve">YANIRA DE LOS SANTOS </t>
  </si>
  <si>
    <t>NORMA MOYA ALCANTARA</t>
  </si>
  <si>
    <t>AUXILIAR DE ESTADISTICA</t>
  </si>
  <si>
    <t>JOSEFINA MERCEDES JIMENEZ</t>
  </si>
  <si>
    <t>CAROLINA BRITO</t>
  </si>
  <si>
    <t>ARCHIVISTA</t>
  </si>
  <si>
    <t>ANA MERCEDES GARCIA</t>
  </si>
  <si>
    <t>BENVENIDA MONTES DE OCA</t>
  </si>
  <si>
    <t>TOTAL GENERAL</t>
  </si>
  <si>
    <t>TECNICO DE COMPRAS</t>
  </si>
  <si>
    <t>SIMEONA DE LEON MONTERO</t>
  </si>
  <si>
    <t>SERGIO BERBERE SUAZO</t>
  </si>
  <si>
    <t>FUNCION</t>
  </si>
  <si>
    <t>ESTATUS</t>
  </si>
  <si>
    <t>PLANIFICACION Y DESARROLLO</t>
  </si>
  <si>
    <t>DE CARRERA</t>
  </si>
  <si>
    <t>DESIGNADO</t>
  </si>
  <si>
    <t>DECRETO</t>
  </si>
  <si>
    <t>DE CONFIANZA</t>
  </si>
  <si>
    <t>ESTATUTO SIMPLIFICADO</t>
  </si>
  <si>
    <t>DEPARTAMENTO</t>
  </si>
  <si>
    <t>JUAN ALB.  BALBI ULERIO</t>
  </si>
  <si>
    <t>RAMON M. MORILLO DE OLEO</t>
  </si>
  <si>
    <t>GUSTAVO E. PEGUERO FDEZ.</t>
  </si>
  <si>
    <t>SUELDO BRUTO           RD$</t>
  </si>
  <si>
    <t>subtotal</t>
  </si>
  <si>
    <t>Reg. No.</t>
  </si>
  <si>
    <t>DIRECCION ADMINISTRATIVA Y FINANCIERA</t>
  </si>
  <si>
    <t>AUXILIAR ALMACEN Y SUM.</t>
  </si>
  <si>
    <t>AUXILIAR DE RECURSOS HUMANOS</t>
  </si>
  <si>
    <t>ENCARGADO(A)</t>
  </si>
  <si>
    <t xml:space="preserve">ENCARGADO(A) </t>
  </si>
  <si>
    <t>COORDINADOR DE PROYECTO</t>
  </si>
  <si>
    <t>SUPERVISOR DE  PROMOTORES</t>
  </si>
  <si>
    <t>AUXILIAR DE ENFERMERIA</t>
  </si>
  <si>
    <t>PROMOTOR(A)</t>
  </si>
  <si>
    <t>ENCARGADO(A) PROTOCOLO</t>
  </si>
  <si>
    <t>TOTAL ING.</t>
  </si>
  <si>
    <t>Subtotal</t>
  </si>
  <si>
    <t>ENCARGADO(A) INTERINA</t>
  </si>
  <si>
    <t>EDUCACION COMUNICACION Y PROMOCION</t>
  </si>
  <si>
    <t>SALUD SEXUAL Y REPRODUCTIVA</t>
  </si>
  <si>
    <t>DIVISION DE CONTABILIDAD</t>
  </si>
  <si>
    <t>SECCION DE COMPRA</t>
  </si>
  <si>
    <t>OBED ALEXANDER FABIAN LEONARDO</t>
  </si>
  <si>
    <t>DIRECTOR EJECUTIVO</t>
  </si>
  <si>
    <t>ANTONIA LEONARDO DE LA CRUZ</t>
  </si>
  <si>
    <t>JOSEFINA MONTES DE OCA S.</t>
  </si>
  <si>
    <t>LISIBET ROMANO BARIAS</t>
  </si>
  <si>
    <t>AUX. DE ACCESO A LA INFO.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</si>
  <si>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</si>
  <si>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</si>
  <si>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</si>
  <si>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</si>
  <si>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</si>
  <si>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</si>
  <si>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</si>
  <si>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SUPERVISOR DE EVENTOS</t>
  </si>
  <si>
    <t>JOSE LUIS ERAZO DAMIAN</t>
  </si>
  <si>
    <t>AUX. DE TRANSPORTACION</t>
  </si>
  <si>
    <t>WENDY CONSTANZO RIJO</t>
  </si>
  <si>
    <t>SUPERVISOR DE TRANSPORTACION</t>
  </si>
  <si>
    <t>PROMOTORA</t>
  </si>
  <si>
    <t>DANIA SOTO PELEGRIN</t>
  </si>
  <si>
    <t>OFICINA. DE ACC. A LA INFO</t>
  </si>
  <si>
    <t>PEDRO V. ANT. CASTELLANOS C.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</si>
  <si>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</si>
  <si>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BELLANIRA CONCEPCION SANCHEZ</t>
  </si>
  <si>
    <t xml:space="preserve">SECRETARIA </t>
  </si>
  <si>
    <t>ASESORA DIRECCION TECNICO</t>
  </si>
  <si>
    <t>ELSY CAROLINA NIÑO NÚÑEZ</t>
  </si>
  <si>
    <t>MARIA ALTAGRACIA MARTINEZ</t>
  </si>
  <si>
    <t>LUIS RAMON BERAS</t>
  </si>
  <si>
    <t>MENSAJERO EXTERNO</t>
  </si>
  <si>
    <t>MALVIN ALEXANDER MAYHEW ANDUJAR</t>
  </si>
  <si>
    <t>AUX. ATENCION AL CIUDADANO</t>
  </si>
  <si>
    <t>JESUS SILVESTRE</t>
  </si>
  <si>
    <t>PROMOTOR</t>
  </si>
  <si>
    <t>HECTOR DANIEL MADE SANO</t>
  </si>
  <si>
    <t>SANTA MARGARITA RODRIGUEZ</t>
  </si>
  <si>
    <t>SECRETARIA</t>
  </si>
  <si>
    <t>SUPERVISOR DE ALMACEN Y SUMINISTRO</t>
  </si>
  <si>
    <t>TOTAL DESCUENTOS</t>
  </si>
  <si>
    <t>GENERO</t>
  </si>
  <si>
    <t>RECURSOS HUMANOS</t>
  </si>
  <si>
    <t>REINA CHARLES</t>
  </si>
  <si>
    <t>LEOPOLDO MOTA</t>
  </si>
  <si>
    <t>YOHANY ELIZABETH GOMEZ DIAZ</t>
  </si>
  <si>
    <t>MARIA ALTAGRACIA DE LA CRUZ</t>
  </si>
  <si>
    <t>M</t>
  </si>
  <si>
    <t>F</t>
  </si>
  <si>
    <t>DIRECCION TECNICA</t>
  </si>
  <si>
    <t>INVESTIGACION ANALISIS Y DIVULGACION</t>
  </si>
  <si>
    <t>Total:</t>
  </si>
  <si>
    <t>NETO</t>
  </si>
  <si>
    <t>AFP</t>
  </si>
  <si>
    <t>ISR</t>
  </si>
  <si>
    <t>SFS</t>
  </si>
  <si>
    <t>Otros Desc.</t>
  </si>
  <si>
    <t xml:space="preserve"> DESPACHO </t>
  </si>
  <si>
    <t xml:space="preserve"> SUBDIRECCION</t>
  </si>
  <si>
    <t xml:space="preserve"> ANTE DESPACHO </t>
  </si>
  <si>
    <t>JESUS ALBERTO RIJO MEJIA</t>
  </si>
  <si>
    <t>SUPERVISOR MAYORDOMIA</t>
  </si>
  <si>
    <t>JORGE MANUEL GONZALEZ GOMEZ</t>
  </si>
  <si>
    <t>TOTAL NETO</t>
  </si>
  <si>
    <t>JESSICA ODESSY NINA OVALLES</t>
  </si>
  <si>
    <t>VENECIA ORBE RODRIGUEZ</t>
  </si>
  <si>
    <t>SARAY DALILA MARCANO SANCHEZ</t>
  </si>
  <si>
    <t>JUAN DE LA CRUZ CASTRO</t>
  </si>
  <si>
    <t>CANDIDO CIPRIAN</t>
  </si>
  <si>
    <t>ALTAGRACIA DE LOS M. DIAZ</t>
  </si>
  <si>
    <t>MIGUEL ANGEL DE LA CRUZ</t>
  </si>
  <si>
    <t>HECTOR YENFRY MERCEDES MARTINEZ</t>
  </si>
  <si>
    <t>CANDIVE VILLAR MOTA</t>
  </si>
  <si>
    <t>CHOFER I</t>
  </si>
  <si>
    <t>EUSTAQUIO ROSARIO</t>
  </si>
  <si>
    <t>DINANYELY BEREN MERCEDES DE LA CRUZ</t>
  </si>
  <si>
    <t>SUPERVISOR REGIONAL SUR</t>
  </si>
  <si>
    <t>HECTOR JULIO GOMEZ</t>
  </si>
  <si>
    <t>JOSE MIGUEL FULGENCIO SANTANA</t>
  </si>
  <si>
    <t>ASISTENTE SEGURIDAD</t>
  </si>
  <si>
    <t>GREIVY VANAURY CUEVAS MEDINA</t>
  </si>
  <si>
    <t>SEGURIDAD</t>
  </si>
  <si>
    <t>PARQUEADOR</t>
  </si>
  <si>
    <t>SIXTO TORIBIO PEREZ</t>
  </si>
  <si>
    <t>YAKAIRA ALEJANDRINA GARCIA PERALTA</t>
  </si>
  <si>
    <t>SUBDIRECTORA</t>
  </si>
  <si>
    <t>JULIA MILAGROS GARCIA ROSARIO</t>
  </si>
  <si>
    <t>MANUEL MUÑOZ RODRÍGUEZ</t>
  </si>
  <si>
    <t>JESSICA SILVESTRE SILVESTRE</t>
  </si>
  <si>
    <t xml:space="preserve"> Empleados Fijos Correspondiente al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</si>
</sst>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8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5" fillId="0" borderId="3" xfId="1" applyFont="1" applyBorder="1"/>
    <xf numFmtId="4" fontId="5" fillId="0" borderId="3" xfId="1" applyNumberFormat="1" applyFont="1" applyBorder="1"/>
    <xf numFmtId="0" fontId="5" fillId="0" borderId="3" xfId="1" applyFont="1" applyBorder="1" applyAlignment="1">
      <alignment horizontal="left"/>
    </xf>
    <xf numFmtId="0" fontId="3" fillId="0" borderId="0" xfId="0" applyFont="1"/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center" wrapText="1"/>
    </xf>
    <xf numFmtId="4" fontId="8" fillId="0" borderId="0" xfId="1" applyNumberFormat="1" applyFont="1" applyAlignment="1">
      <alignment horizontal="right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3" xfId="1" applyNumberFormat="1" applyFont="1" applyBorder="1" applyAlignment="1">
      <alignment vertical="center"/>
    </xf>
    <xf numFmtId="0" fontId="6" fillId="2" borderId="0" xfId="1" applyFont="1" applyFill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right" vertical="center" wrapText="1"/>
    </xf>
    <xf numFmtId="0" fontId="6" fillId="0" borderId="3" xfId="1" applyFont="1" applyBorder="1" applyAlignment="1">
      <alignment vertical="center" wrapText="1"/>
    </xf>
    <xf numFmtId="0" fontId="10" fillId="0" borderId="7" xfId="1" applyFont="1" applyBorder="1" applyAlignment="1">
      <alignment horizontal="center" vertical="center" wrapText="1"/>
    </xf>
    <xf numFmtId="0" fontId="0" fillId="0" borderId="3" xfId="0" applyBorder="1"/>
    <xf numFmtId="0" fontId="5" fillId="0" borderId="5" xfId="1" applyFont="1" applyBorder="1" applyAlignment="1">
      <alignment horizontal="left" wrapText="1"/>
    </xf>
    <xf numFmtId="0" fontId="6" fillId="0" borderId="3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4" fontId="6" fillId="2" borderId="3" xfId="1" applyNumberFormat="1" applyFont="1" applyFill="1" applyBorder="1" applyAlignment="1">
      <alignment vertical="center"/>
    </xf>
    <xf numFmtId="0" fontId="7" fillId="0" borderId="3" xfId="1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12" fillId="0" borderId="5" xfId="1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4" fontId="6" fillId="0" borderId="4" xfId="1" applyNumberFormat="1" applyFont="1" applyBorder="1" applyAlignment="1">
      <alignment vertical="center"/>
    </xf>
    <xf numFmtId="0" fontId="8" fillId="0" borderId="0" xfId="1" applyFont="1" applyAlignment="1">
      <alignment horizontal="left" wrapText="1"/>
    </xf>
    <xf numFmtId="0" fontId="14" fillId="0" borderId="0" xfId="0" applyFont="1"/>
    <xf numFmtId="0" fontId="9" fillId="0" borderId="0" xfId="0" applyFont="1" applyAlignment="1">
      <alignment vertical="center"/>
    </xf>
    <xf numFmtId="4" fontId="9" fillId="0" borderId="0" xfId="0" applyNumberFormat="1" applyFont="1"/>
    <xf numFmtId="4" fontId="5" fillId="0" borderId="9" xfId="1" applyNumberFormat="1" applyFont="1" applyBorder="1"/>
    <xf numFmtId="0" fontId="0" fillId="0" borderId="6" xfId="0" applyBorder="1"/>
    <xf numFmtId="0" fontId="6" fillId="0" borderId="3" xfId="1" applyFont="1" applyBorder="1"/>
    <xf numFmtId="4" fontId="6" fillId="2" borderId="4" xfId="1" applyNumberFormat="1" applyFont="1" applyFill="1" applyBorder="1" applyAlignment="1">
      <alignment vertical="center"/>
    </xf>
    <xf numFmtId="0" fontId="15" fillId="0" borderId="0" xfId="0" applyFont="1"/>
    <xf numFmtId="4" fontId="9" fillId="0" borderId="0" xfId="0" applyNumberFormat="1" applyFont="1" applyAlignment="1">
      <alignment vertical="center"/>
    </xf>
    <xf numFmtId="0" fontId="9" fillId="0" borderId="3" xfId="0" applyFont="1" applyBorder="1"/>
    <xf numFmtId="43" fontId="9" fillId="0" borderId="0" xfId="2" applyFont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49" fontId="9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89</xdr:row>
      <xdr:rowOff>47625</xdr:rowOff>
    </xdr:from>
    <xdr:to>
      <xdr:col>6</xdr:col>
      <xdr:colOff>173354</xdr:colOff>
      <xdr:row>89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90</xdr:row>
      <xdr:rowOff>57150</xdr:rowOff>
    </xdr:from>
    <xdr:to>
      <xdr:col>6</xdr:col>
      <xdr:colOff>247650</xdr:colOff>
      <xdr:row>90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89</xdr:row>
      <xdr:rowOff>47625</xdr:rowOff>
    </xdr:from>
    <xdr:to>
      <xdr:col>6</xdr:col>
      <xdr:colOff>278129</xdr:colOff>
      <xdr:row>89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90</xdr:row>
      <xdr:rowOff>57150</xdr:rowOff>
    </xdr:from>
    <xdr:to>
      <xdr:col>6</xdr:col>
      <xdr:colOff>352425</xdr:colOff>
      <xdr:row>90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992331</xdr:colOff>
      <xdr:row>0</xdr:row>
      <xdr:rowOff>0</xdr:rowOff>
    </xdr:from>
    <xdr:to>
      <xdr:col>9</xdr:col>
      <xdr:colOff>27707</xdr:colOff>
      <xdr:row>0</xdr:row>
      <xdr:rowOff>1543050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06906" y="0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904877</xdr:colOff>
      <xdr:row>90</xdr:row>
      <xdr:rowOff>95250</xdr:rowOff>
    </xdr:from>
    <xdr:to>
      <xdr:col>9</xdr:col>
      <xdr:colOff>476250</xdr:colOff>
      <xdr:row>101</xdr:row>
      <xdr:rowOff>161925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19452" y="31889700"/>
          <a:ext cx="4819648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3"/>
  <sheetViews>
    <sheetView tabSelected="1" showOutlineSymbols="0" zoomScaleNormal="100" workbookViewId="0">
      <selection activeCell="A11" sqref="A11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30.5" customHeight="1" x14ac:dyDescent="0.3">
      <c r="A1" s="60" t="s">
        <v>77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26.25" customHeight="1" x14ac:dyDescent="0.25">
      <c r="A2" s="61" t="s">
        <v>142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37.5" customHeight="1" x14ac:dyDescent="0.25">
      <c r="A3" s="11" t="s">
        <v>37</v>
      </c>
      <c r="B3" s="10" t="s">
        <v>0</v>
      </c>
      <c r="C3" s="10" t="s">
        <v>94</v>
      </c>
      <c r="D3" s="10" t="s">
        <v>31</v>
      </c>
      <c r="E3" s="10" t="s">
        <v>23</v>
      </c>
      <c r="F3" s="10" t="s">
        <v>24</v>
      </c>
      <c r="G3" s="12" t="s">
        <v>35</v>
      </c>
      <c r="H3" s="20" t="s">
        <v>106</v>
      </c>
      <c r="I3" s="20" t="s">
        <v>107</v>
      </c>
      <c r="J3" s="20" t="s">
        <v>108</v>
      </c>
      <c r="K3" s="20" t="s">
        <v>109</v>
      </c>
      <c r="L3" s="20" t="s">
        <v>93</v>
      </c>
      <c r="M3" s="10" t="s">
        <v>105</v>
      </c>
    </row>
    <row r="4" spans="1:13" x14ac:dyDescent="0.25">
      <c r="A4" s="2"/>
      <c r="B4" s="22"/>
      <c r="C4" s="25"/>
      <c r="D4" s="5"/>
      <c r="E4" s="3"/>
      <c r="F4" s="3"/>
      <c r="G4" s="4"/>
      <c r="H4" s="47"/>
      <c r="I4" s="47"/>
      <c r="J4" s="47"/>
      <c r="K4" s="47"/>
      <c r="L4" s="51"/>
      <c r="M4" s="53"/>
    </row>
    <row r="5" spans="1:13" ht="22.5" x14ac:dyDescent="0.25">
      <c r="A5" s="13">
        <v>1</v>
      </c>
      <c r="B5" s="31" t="s">
        <v>55</v>
      </c>
      <c r="C5" s="26" t="s">
        <v>100</v>
      </c>
      <c r="D5" s="17" t="s">
        <v>110</v>
      </c>
      <c r="E5" s="19" t="s">
        <v>56</v>
      </c>
      <c r="F5" s="19" t="s">
        <v>28</v>
      </c>
      <c r="G5" s="15">
        <v>245000</v>
      </c>
      <c r="H5" s="15">
        <v>7031.5</v>
      </c>
      <c r="I5" s="15">
        <v>46839.040000000001</v>
      </c>
      <c r="J5" s="15">
        <v>4943.8</v>
      </c>
      <c r="K5" s="15">
        <v>4440.6000000000004</v>
      </c>
      <c r="L5" s="52">
        <f>H5+I5+J5+K5</f>
        <v>63254.94</v>
      </c>
      <c r="M5" s="32">
        <f>G5-L5</f>
        <v>181745.06</v>
      </c>
    </row>
    <row r="6" spans="1:13" ht="22.5" x14ac:dyDescent="0.25">
      <c r="A6" s="13">
        <f>A5+1</f>
        <v>2</v>
      </c>
      <c r="B6" s="31" t="s">
        <v>137</v>
      </c>
      <c r="C6" s="27" t="s">
        <v>100</v>
      </c>
      <c r="D6" s="17" t="s">
        <v>111</v>
      </c>
      <c r="E6" s="19" t="s">
        <v>138</v>
      </c>
      <c r="F6" s="19" t="s">
        <v>29</v>
      </c>
      <c r="G6" s="15">
        <v>154000</v>
      </c>
      <c r="H6" s="15">
        <f>G6*2.87/100</f>
        <v>4419.8</v>
      </c>
      <c r="I6" s="15">
        <v>24807.52</v>
      </c>
      <c r="J6" s="15">
        <f>G6*3.04/100</f>
        <v>4681.6000000000004</v>
      </c>
      <c r="K6" s="15">
        <v>25</v>
      </c>
      <c r="L6" s="52">
        <f t="shared" ref="L6:L7" si="0">H6+I6+J6+K6</f>
        <v>33933.919999999998</v>
      </c>
      <c r="M6" s="32">
        <f t="shared" ref="M6:M8" si="1">G6-L6</f>
        <v>120066.08</v>
      </c>
    </row>
    <row r="7" spans="1:13" ht="22.5" x14ac:dyDescent="0.25">
      <c r="A7" s="13">
        <f>A6+1</f>
        <v>3</v>
      </c>
      <c r="B7" s="31" t="s">
        <v>61</v>
      </c>
      <c r="C7" s="27" t="s">
        <v>101</v>
      </c>
      <c r="D7" s="17" t="s">
        <v>112</v>
      </c>
      <c r="E7" s="19" t="s">
        <v>62</v>
      </c>
      <c r="F7" s="19" t="s">
        <v>29</v>
      </c>
      <c r="G7" s="15">
        <v>27500</v>
      </c>
      <c r="H7" s="15">
        <f t="shared" ref="H7" si="2">G7*2.87/100</f>
        <v>789.25</v>
      </c>
      <c r="I7" s="15">
        <v>0</v>
      </c>
      <c r="J7" s="15">
        <f>G7*3.04/100</f>
        <v>836</v>
      </c>
      <c r="K7" s="15">
        <v>25</v>
      </c>
      <c r="L7" s="52">
        <f t="shared" si="0"/>
        <v>1650.25</v>
      </c>
      <c r="M7" s="32">
        <f t="shared" si="1"/>
        <v>25849.75</v>
      </c>
    </row>
    <row r="8" spans="1:13" x14ac:dyDescent="0.25">
      <c r="A8" s="24"/>
      <c r="B8" s="31" t="s">
        <v>49</v>
      </c>
      <c r="C8" s="27"/>
      <c r="D8" s="17"/>
      <c r="E8" s="19">
        <f>COUNTA(E4:E7)</f>
        <v>3</v>
      </c>
      <c r="F8" s="19"/>
      <c r="G8" s="15">
        <f>SUM(G5:G7)</f>
        <v>426500</v>
      </c>
      <c r="H8" s="15">
        <f>SUM(H5:H7)</f>
        <v>12240.55</v>
      </c>
      <c r="I8" s="15">
        <f>SUM(I5:I7)</f>
        <v>71646.559999999998</v>
      </c>
      <c r="J8" s="15">
        <f>SUM(J5:J7)</f>
        <v>10461.4</v>
      </c>
      <c r="K8" s="15">
        <f>SUM(K5:K7)</f>
        <v>4490.6000000000004</v>
      </c>
      <c r="L8" s="52">
        <f>SUM(L5:L7)</f>
        <v>98839.11</v>
      </c>
      <c r="M8" s="32">
        <f t="shared" si="1"/>
        <v>327660.89</v>
      </c>
    </row>
    <row r="9" spans="1:13" x14ac:dyDescent="0.25">
      <c r="A9" s="24"/>
      <c r="B9" s="31"/>
      <c r="C9" s="27"/>
      <c r="D9" s="17"/>
      <c r="E9" s="33"/>
      <c r="F9" s="33"/>
      <c r="G9" s="15"/>
      <c r="H9" s="45"/>
      <c r="I9" s="32"/>
      <c r="J9" s="21"/>
      <c r="K9" s="48"/>
      <c r="L9" s="53"/>
      <c r="M9" s="49"/>
    </row>
    <row r="10" spans="1:13" ht="18" customHeight="1" x14ac:dyDescent="0.25">
      <c r="A10" s="13">
        <f>+A7+1</f>
        <v>4</v>
      </c>
      <c r="B10" s="31" t="s">
        <v>10</v>
      </c>
      <c r="C10" s="27" t="s">
        <v>101</v>
      </c>
      <c r="D10" s="17" t="s">
        <v>95</v>
      </c>
      <c r="E10" s="19" t="s">
        <v>42</v>
      </c>
      <c r="F10" s="19" t="s">
        <v>26</v>
      </c>
      <c r="G10" s="15">
        <v>54900</v>
      </c>
      <c r="H10" s="15">
        <f>G10*2.87/100</f>
        <v>1575.63</v>
      </c>
      <c r="I10" s="15">
        <v>2318.69</v>
      </c>
      <c r="J10" s="15">
        <f>G10*3.04/100</f>
        <v>1668.96</v>
      </c>
      <c r="K10" s="15">
        <v>3359.85</v>
      </c>
      <c r="L10" s="52">
        <f>H10+I10+J10+K10</f>
        <v>8923.1299999999992</v>
      </c>
      <c r="M10" s="32">
        <f t="shared" ref="M10:M12" si="3">G10-L10</f>
        <v>45976.87</v>
      </c>
    </row>
    <row r="11" spans="1:13" ht="22.5" x14ac:dyDescent="0.25">
      <c r="A11" s="13">
        <f>A10+1</f>
        <v>5</v>
      </c>
      <c r="B11" s="31" t="s">
        <v>21</v>
      </c>
      <c r="C11" s="27" t="s">
        <v>101</v>
      </c>
      <c r="D11" s="17" t="s">
        <v>95</v>
      </c>
      <c r="E11" s="19" t="s">
        <v>40</v>
      </c>
      <c r="F11" s="19" t="s">
        <v>27</v>
      </c>
      <c r="G11" s="15">
        <v>21780</v>
      </c>
      <c r="H11" s="15">
        <f t="shared" ref="H11:H12" si="4">G11*2.87/100</f>
        <v>625.09</v>
      </c>
      <c r="I11" s="15">
        <v>0</v>
      </c>
      <c r="J11" s="15">
        <f>G11*3.04/100</f>
        <v>662.11</v>
      </c>
      <c r="K11" s="15">
        <v>3049.9</v>
      </c>
      <c r="L11" s="52">
        <f>H11+I11+J11+K11</f>
        <v>4337.1000000000004</v>
      </c>
      <c r="M11" s="32">
        <f t="shared" si="3"/>
        <v>17442.900000000001</v>
      </c>
    </row>
    <row r="12" spans="1:13" x14ac:dyDescent="0.25">
      <c r="A12" s="13"/>
      <c r="B12" s="31" t="s">
        <v>49</v>
      </c>
      <c r="C12" s="27"/>
      <c r="D12" s="17"/>
      <c r="E12" s="19">
        <f>COUNTA(E10:E11)</f>
        <v>2</v>
      </c>
      <c r="F12" s="19"/>
      <c r="G12" s="15">
        <f>SUM(G10:G11)</f>
        <v>76680</v>
      </c>
      <c r="H12" s="15">
        <f t="shared" si="4"/>
        <v>2200.7199999999998</v>
      </c>
      <c r="I12" s="15">
        <f t="shared" ref="I12:L12" si="5">SUM(I10:I11)</f>
        <v>2318.69</v>
      </c>
      <c r="J12" s="15">
        <f t="shared" si="5"/>
        <v>2331.0700000000002</v>
      </c>
      <c r="K12" s="15">
        <f t="shared" si="5"/>
        <v>6409.75</v>
      </c>
      <c r="L12" s="52">
        <f t="shared" si="5"/>
        <v>13260.23</v>
      </c>
      <c r="M12" s="32">
        <f t="shared" si="3"/>
        <v>63419.77</v>
      </c>
    </row>
    <row r="13" spans="1:13" x14ac:dyDescent="0.25">
      <c r="A13" s="13"/>
      <c r="B13" s="31"/>
      <c r="C13" s="27"/>
      <c r="D13" s="17"/>
      <c r="E13" s="19"/>
      <c r="F13" s="19"/>
      <c r="G13" s="23"/>
      <c r="H13" s="23"/>
      <c r="I13" s="23"/>
      <c r="J13" s="23"/>
      <c r="K13" s="23"/>
      <c r="L13" s="45"/>
      <c r="M13" s="32"/>
    </row>
    <row r="14" spans="1:13" ht="22.5" x14ac:dyDescent="0.25">
      <c r="A14" s="13">
        <f>A11+1</f>
        <v>6</v>
      </c>
      <c r="B14" s="31" t="s">
        <v>15</v>
      </c>
      <c r="C14" s="27" t="s">
        <v>101</v>
      </c>
      <c r="D14" s="17" t="s">
        <v>25</v>
      </c>
      <c r="E14" s="19" t="s">
        <v>16</v>
      </c>
      <c r="F14" s="19" t="s">
        <v>26</v>
      </c>
      <c r="G14" s="15">
        <v>21780</v>
      </c>
      <c r="H14" s="15">
        <f>G14*2.87/100</f>
        <v>625.09</v>
      </c>
      <c r="I14" s="15">
        <v>0</v>
      </c>
      <c r="J14" s="15">
        <f>G14*3.04/100</f>
        <v>662.11</v>
      </c>
      <c r="K14" s="15">
        <v>25</v>
      </c>
      <c r="L14" s="54">
        <f t="shared" ref="L14:L15" si="6">H14+I14+J14+K14</f>
        <v>1312.2</v>
      </c>
      <c r="M14" s="32">
        <f t="shared" ref="M14:M15" si="7">G14-L14</f>
        <v>20467.8</v>
      </c>
    </row>
    <row r="15" spans="1:13" ht="22.5" x14ac:dyDescent="0.25">
      <c r="A15" s="13">
        <f>A14+1</f>
        <v>7</v>
      </c>
      <c r="B15" s="31" t="s">
        <v>117</v>
      </c>
      <c r="C15" s="27" t="s">
        <v>101</v>
      </c>
      <c r="D15" s="17" t="s">
        <v>25</v>
      </c>
      <c r="E15" s="19" t="s">
        <v>41</v>
      </c>
      <c r="F15" s="19" t="s">
        <v>26</v>
      </c>
      <c r="G15" s="15">
        <v>61000</v>
      </c>
      <c r="H15" s="15">
        <f>G15*2.87/100</f>
        <v>1750.7</v>
      </c>
      <c r="I15" s="15">
        <v>3069.88</v>
      </c>
      <c r="J15" s="15">
        <f>G15*3.04/100</f>
        <v>1854.4</v>
      </c>
      <c r="K15" s="15">
        <v>4153.8</v>
      </c>
      <c r="L15" s="54">
        <f t="shared" si="6"/>
        <v>10828.78</v>
      </c>
      <c r="M15" s="32">
        <f t="shared" si="7"/>
        <v>50171.22</v>
      </c>
    </row>
    <row r="16" spans="1:13" ht="19.5" customHeight="1" x14ac:dyDescent="0.25">
      <c r="A16" s="24"/>
      <c r="B16" s="31" t="s">
        <v>49</v>
      </c>
      <c r="C16" s="27"/>
      <c r="D16" s="17"/>
      <c r="E16" s="19">
        <f>COUNTA(E14:E15)</f>
        <v>2</v>
      </c>
      <c r="F16" s="19"/>
      <c r="G16" s="15">
        <f>SUM(G14:G15)</f>
        <v>82780</v>
      </c>
      <c r="H16" s="15">
        <f>SUM(H14:H15)</f>
        <v>2375.79</v>
      </c>
      <c r="I16" s="15">
        <f>SUM(I14:I15)</f>
        <v>3069.88</v>
      </c>
      <c r="J16" s="15">
        <f>SUM(J14:J15)</f>
        <v>2516.5100000000002</v>
      </c>
      <c r="K16" s="15">
        <f>SUM(K14:K15)</f>
        <v>4178.8</v>
      </c>
      <c r="L16" s="54">
        <f t="shared" ref="L16" si="8">SUM(L13:L15)</f>
        <v>12140.98</v>
      </c>
      <c r="M16" s="32">
        <f>G16-L16</f>
        <v>70639.02</v>
      </c>
    </row>
    <row r="17" spans="1:13" x14ac:dyDescent="0.25">
      <c r="A17" s="24"/>
      <c r="B17" s="31"/>
      <c r="C17" s="27"/>
      <c r="D17" s="17"/>
      <c r="E17" s="19"/>
      <c r="F17" s="19"/>
      <c r="G17" s="15"/>
      <c r="H17" s="15"/>
      <c r="I17" s="15"/>
      <c r="J17" s="15"/>
      <c r="K17" s="15"/>
      <c r="L17" s="45"/>
      <c r="M17" s="32"/>
    </row>
    <row r="18" spans="1:13" ht="22.5" x14ac:dyDescent="0.25">
      <c r="A18" s="13">
        <f>A15+1</f>
        <v>8</v>
      </c>
      <c r="B18" s="34" t="s">
        <v>59</v>
      </c>
      <c r="C18" s="28" t="s">
        <v>101</v>
      </c>
      <c r="D18" s="17" t="s">
        <v>75</v>
      </c>
      <c r="E18" s="35" t="s">
        <v>60</v>
      </c>
      <c r="F18" s="19" t="s">
        <v>27</v>
      </c>
      <c r="G18" s="15">
        <v>19800</v>
      </c>
      <c r="H18" s="15">
        <f>G18*2.87/100</f>
        <v>568.26</v>
      </c>
      <c r="I18" s="15">
        <v>0</v>
      </c>
      <c r="J18" s="15">
        <f>G18*3.04/100</f>
        <v>601.91999999999996</v>
      </c>
      <c r="K18" s="15">
        <v>1128.9000000000001</v>
      </c>
      <c r="L18" s="52">
        <f>H18+I18+J18+K18</f>
        <v>2299.08</v>
      </c>
      <c r="M18" s="32">
        <f t="shared" ref="M18:M19" si="9">G18-L18</f>
        <v>17500.919999999998</v>
      </c>
    </row>
    <row r="19" spans="1:13" x14ac:dyDescent="0.25">
      <c r="A19" s="24"/>
      <c r="B19" s="31" t="s">
        <v>49</v>
      </c>
      <c r="C19" s="27"/>
      <c r="D19" s="17"/>
      <c r="E19" s="19">
        <f>COUNTA(E18:E18)</f>
        <v>1</v>
      </c>
      <c r="F19" s="19"/>
      <c r="G19" s="15">
        <f>SUM(G18:G18)</f>
        <v>19800</v>
      </c>
      <c r="H19" s="15">
        <f>SUM(H18)</f>
        <v>568.26</v>
      </c>
      <c r="I19" s="15">
        <f>SUM(I18)</f>
        <v>0</v>
      </c>
      <c r="J19" s="15">
        <f>SUM(J18)</f>
        <v>601.91999999999996</v>
      </c>
      <c r="K19" s="15">
        <f>SUM(K18)</f>
        <v>1128.9000000000001</v>
      </c>
      <c r="L19" s="52">
        <f>SUM(L18)</f>
        <v>2299.08</v>
      </c>
      <c r="M19" s="32">
        <f t="shared" si="9"/>
        <v>17500.919999999998</v>
      </c>
    </row>
    <row r="20" spans="1:13" x14ac:dyDescent="0.25">
      <c r="A20" s="24"/>
      <c r="B20" s="31"/>
      <c r="C20" s="27"/>
      <c r="D20" s="17"/>
      <c r="E20" s="19"/>
      <c r="F20" s="19"/>
      <c r="G20" s="15"/>
      <c r="H20" s="15"/>
      <c r="I20" s="15"/>
      <c r="J20" s="15"/>
      <c r="K20" s="15"/>
      <c r="L20" s="45"/>
      <c r="M20" s="32"/>
    </row>
    <row r="21" spans="1:13" ht="33.75" x14ac:dyDescent="0.25">
      <c r="A21" s="13">
        <f>A18+1</f>
        <v>9</v>
      </c>
      <c r="B21" s="16" t="s">
        <v>33</v>
      </c>
      <c r="C21" s="29" t="s">
        <v>100</v>
      </c>
      <c r="D21" s="17" t="s">
        <v>38</v>
      </c>
      <c r="E21" s="19" t="s">
        <v>39</v>
      </c>
      <c r="F21" s="19" t="s">
        <v>26</v>
      </c>
      <c r="G21" s="15">
        <v>12100</v>
      </c>
      <c r="H21" s="15">
        <f>G21*2.87/100</f>
        <v>347.27</v>
      </c>
      <c r="I21" s="15">
        <v>0</v>
      </c>
      <c r="J21" s="15">
        <f>G21*3.04/100</f>
        <v>367.84</v>
      </c>
      <c r="K21" s="15">
        <v>25</v>
      </c>
      <c r="L21" s="52">
        <f t="shared" ref="L21:L44" si="10">H21+I21+K21+J21</f>
        <v>740.11</v>
      </c>
      <c r="M21" s="32">
        <f t="shared" ref="M21:M45" si="11">G21-L21</f>
        <v>11359.89</v>
      </c>
    </row>
    <row r="22" spans="1:13" ht="33.75" x14ac:dyDescent="0.25">
      <c r="A22" s="13">
        <f>A21+1</f>
        <v>10</v>
      </c>
      <c r="B22" s="16" t="s">
        <v>4</v>
      </c>
      <c r="C22" s="29" t="s">
        <v>100</v>
      </c>
      <c r="D22" s="17" t="s">
        <v>38</v>
      </c>
      <c r="E22" s="19" t="s">
        <v>5</v>
      </c>
      <c r="F22" s="19" t="s">
        <v>30</v>
      </c>
      <c r="G22" s="15">
        <v>12100</v>
      </c>
      <c r="H22" s="15">
        <f t="shared" ref="H22:H44" si="12">G22*2.87/100</f>
        <v>347.27</v>
      </c>
      <c r="I22" s="15">
        <v>0</v>
      </c>
      <c r="J22" s="15">
        <f t="shared" ref="J22:J44" si="13">G22*3.04/100</f>
        <v>367.84</v>
      </c>
      <c r="K22" s="15">
        <v>25</v>
      </c>
      <c r="L22" s="52">
        <f t="shared" si="10"/>
        <v>740.11</v>
      </c>
      <c r="M22" s="32">
        <f t="shared" si="11"/>
        <v>11359.89</v>
      </c>
    </row>
    <row r="23" spans="1:13" ht="33.75" x14ac:dyDescent="0.25">
      <c r="A23" s="13">
        <f t="shared" ref="A23:A44" si="14">A22+1</f>
        <v>11</v>
      </c>
      <c r="B23" s="16" t="s">
        <v>34</v>
      </c>
      <c r="C23" s="29" t="s">
        <v>100</v>
      </c>
      <c r="D23" s="17" t="s">
        <v>38</v>
      </c>
      <c r="E23" s="19" t="s">
        <v>7</v>
      </c>
      <c r="F23" s="19" t="s">
        <v>29</v>
      </c>
      <c r="G23" s="15">
        <v>28875</v>
      </c>
      <c r="H23" s="15">
        <f t="shared" si="12"/>
        <v>828.71</v>
      </c>
      <c r="I23" s="15">
        <v>0</v>
      </c>
      <c r="J23" s="15">
        <f t="shared" si="13"/>
        <v>877.8</v>
      </c>
      <c r="K23" s="15">
        <v>1537.45</v>
      </c>
      <c r="L23" s="52">
        <f t="shared" si="10"/>
        <v>3243.96</v>
      </c>
      <c r="M23" s="32">
        <f t="shared" si="11"/>
        <v>25631.040000000001</v>
      </c>
    </row>
    <row r="24" spans="1:13" ht="36" customHeight="1" x14ac:dyDescent="0.25">
      <c r="A24" s="13">
        <f t="shared" si="14"/>
        <v>12</v>
      </c>
      <c r="B24" s="16" t="s">
        <v>90</v>
      </c>
      <c r="C24" s="29" t="s">
        <v>101</v>
      </c>
      <c r="D24" s="17" t="s">
        <v>38</v>
      </c>
      <c r="E24" s="19" t="s">
        <v>91</v>
      </c>
      <c r="F24" s="19" t="s">
        <v>30</v>
      </c>
      <c r="G24" s="15">
        <v>22000</v>
      </c>
      <c r="H24" s="15">
        <f t="shared" si="12"/>
        <v>631.4</v>
      </c>
      <c r="I24" s="15">
        <v>0</v>
      </c>
      <c r="J24" s="15">
        <f t="shared" si="13"/>
        <v>668.8</v>
      </c>
      <c r="K24" s="15">
        <v>25</v>
      </c>
      <c r="L24" s="52">
        <f t="shared" si="10"/>
        <v>1325.2</v>
      </c>
      <c r="M24" s="32">
        <f t="shared" si="11"/>
        <v>20674.8</v>
      </c>
    </row>
    <row r="25" spans="1:13" ht="33.75" x14ac:dyDescent="0.25">
      <c r="A25" s="13">
        <f t="shared" si="14"/>
        <v>13</v>
      </c>
      <c r="B25" s="16" t="s">
        <v>8</v>
      </c>
      <c r="C25" s="29" t="s">
        <v>100</v>
      </c>
      <c r="D25" s="17" t="s">
        <v>38</v>
      </c>
      <c r="E25" s="19" t="s">
        <v>6</v>
      </c>
      <c r="F25" s="19" t="s">
        <v>30</v>
      </c>
      <c r="G25" s="15">
        <v>20570</v>
      </c>
      <c r="H25" s="15">
        <f t="shared" si="12"/>
        <v>590.36</v>
      </c>
      <c r="I25" s="15">
        <v>0</v>
      </c>
      <c r="J25" s="15">
        <f t="shared" si="13"/>
        <v>625.33000000000004</v>
      </c>
      <c r="K25" s="15">
        <v>480.6</v>
      </c>
      <c r="L25" s="52">
        <f t="shared" si="10"/>
        <v>1696.29</v>
      </c>
      <c r="M25" s="32">
        <f t="shared" si="11"/>
        <v>18873.71</v>
      </c>
    </row>
    <row r="26" spans="1:13" ht="33.75" x14ac:dyDescent="0.25">
      <c r="A26" s="13">
        <f t="shared" si="14"/>
        <v>14</v>
      </c>
      <c r="B26" s="16" t="s">
        <v>57</v>
      </c>
      <c r="C26" s="29" t="s">
        <v>101</v>
      </c>
      <c r="D26" s="17" t="s">
        <v>38</v>
      </c>
      <c r="E26" s="14" t="s">
        <v>3</v>
      </c>
      <c r="F26" s="19" t="s">
        <v>30</v>
      </c>
      <c r="G26" s="15">
        <v>16500</v>
      </c>
      <c r="H26" s="15">
        <f t="shared" si="12"/>
        <v>473.55</v>
      </c>
      <c r="I26" s="15">
        <v>0</v>
      </c>
      <c r="J26" s="15">
        <f t="shared" si="13"/>
        <v>501.6</v>
      </c>
      <c r="K26" s="15">
        <v>25</v>
      </c>
      <c r="L26" s="52">
        <f t="shared" si="10"/>
        <v>1000.15</v>
      </c>
      <c r="M26" s="32">
        <f t="shared" si="11"/>
        <v>15499.85</v>
      </c>
    </row>
    <row r="27" spans="1:13" ht="33.75" x14ac:dyDescent="0.25">
      <c r="A27" s="13">
        <f t="shared" si="14"/>
        <v>15</v>
      </c>
      <c r="B27" s="16" t="s">
        <v>98</v>
      </c>
      <c r="C27" s="29" t="s">
        <v>101</v>
      </c>
      <c r="D27" s="17" t="s">
        <v>38</v>
      </c>
      <c r="E27" s="14" t="s">
        <v>3</v>
      </c>
      <c r="F27" s="19" t="s">
        <v>30</v>
      </c>
      <c r="G27" s="15">
        <v>16500</v>
      </c>
      <c r="H27" s="15">
        <f t="shared" si="12"/>
        <v>473.55</v>
      </c>
      <c r="I27" s="15">
        <v>0</v>
      </c>
      <c r="J27" s="15">
        <f t="shared" si="13"/>
        <v>501.6</v>
      </c>
      <c r="K27" s="15">
        <v>25</v>
      </c>
      <c r="L27" s="52">
        <f t="shared" si="10"/>
        <v>1000.15</v>
      </c>
      <c r="M27" s="32">
        <f t="shared" si="11"/>
        <v>15499.85</v>
      </c>
    </row>
    <row r="28" spans="1:13" ht="33.75" x14ac:dyDescent="0.25">
      <c r="A28" s="13">
        <f t="shared" si="14"/>
        <v>16</v>
      </c>
      <c r="B28" s="16" t="s">
        <v>99</v>
      </c>
      <c r="C28" s="29" t="s">
        <v>101</v>
      </c>
      <c r="D28" s="17" t="s">
        <v>38</v>
      </c>
      <c r="E28" s="14" t="s">
        <v>3</v>
      </c>
      <c r="F28" s="19" t="s">
        <v>30</v>
      </c>
      <c r="G28" s="15">
        <v>16500</v>
      </c>
      <c r="H28" s="15">
        <f t="shared" si="12"/>
        <v>473.55</v>
      </c>
      <c r="I28" s="15">
        <v>0</v>
      </c>
      <c r="J28" s="15">
        <f t="shared" si="13"/>
        <v>501.6</v>
      </c>
      <c r="K28" s="15">
        <v>25</v>
      </c>
      <c r="L28" s="52">
        <f t="shared" ref="L28:L29" si="15">H28+I28+K28+J28</f>
        <v>1000.15</v>
      </c>
      <c r="M28" s="32">
        <f t="shared" ref="M28:M29" si="16">G28-L28</f>
        <v>15499.85</v>
      </c>
    </row>
    <row r="29" spans="1:13" ht="33.75" x14ac:dyDescent="0.25">
      <c r="A29" s="13">
        <f t="shared" si="14"/>
        <v>17</v>
      </c>
      <c r="B29" s="16" t="s">
        <v>118</v>
      </c>
      <c r="C29" s="29" t="s">
        <v>101</v>
      </c>
      <c r="D29" s="17" t="s">
        <v>38</v>
      </c>
      <c r="E29" s="14" t="s">
        <v>3</v>
      </c>
      <c r="F29" s="19" t="s">
        <v>30</v>
      </c>
      <c r="G29" s="15">
        <v>18700</v>
      </c>
      <c r="H29" s="15">
        <f t="shared" ref="H29" si="17">G29*2.87/100</f>
        <v>536.69000000000005</v>
      </c>
      <c r="I29" s="15">
        <v>0</v>
      </c>
      <c r="J29" s="15">
        <f t="shared" ref="J29" si="18">G29*3.04/100</f>
        <v>568.48</v>
      </c>
      <c r="K29" s="15">
        <v>25</v>
      </c>
      <c r="L29" s="52">
        <f t="shared" si="15"/>
        <v>1130.17</v>
      </c>
      <c r="M29" s="32">
        <f t="shared" si="16"/>
        <v>17569.830000000002</v>
      </c>
    </row>
    <row r="30" spans="1:13" ht="33.75" x14ac:dyDescent="0.25">
      <c r="A30" s="13">
        <f t="shared" si="14"/>
        <v>18</v>
      </c>
      <c r="B30" s="16" t="s">
        <v>141</v>
      </c>
      <c r="C30" s="29" t="s">
        <v>101</v>
      </c>
      <c r="D30" s="17" t="s">
        <v>38</v>
      </c>
      <c r="E30" s="14" t="s">
        <v>3</v>
      </c>
      <c r="F30" s="19" t="s">
        <v>30</v>
      </c>
      <c r="G30" s="15">
        <v>11000</v>
      </c>
      <c r="H30" s="15">
        <f t="shared" si="12"/>
        <v>315.7</v>
      </c>
      <c r="I30" s="15">
        <v>0</v>
      </c>
      <c r="J30" s="15">
        <f t="shared" si="13"/>
        <v>334.4</v>
      </c>
      <c r="K30" s="15">
        <v>25</v>
      </c>
      <c r="L30" s="52">
        <f t="shared" si="10"/>
        <v>675.1</v>
      </c>
      <c r="M30" s="32">
        <f t="shared" si="11"/>
        <v>10324.9</v>
      </c>
    </row>
    <row r="31" spans="1:13" ht="33.75" x14ac:dyDescent="0.25">
      <c r="A31" s="13">
        <f t="shared" si="14"/>
        <v>19</v>
      </c>
      <c r="B31" s="16" t="s">
        <v>76</v>
      </c>
      <c r="C31" s="29" t="s">
        <v>100</v>
      </c>
      <c r="D31" s="17" t="s">
        <v>38</v>
      </c>
      <c r="E31" s="14" t="s">
        <v>92</v>
      </c>
      <c r="F31" s="19" t="s">
        <v>27</v>
      </c>
      <c r="G31" s="15">
        <v>27500</v>
      </c>
      <c r="H31" s="15">
        <f t="shared" si="12"/>
        <v>789.25</v>
      </c>
      <c r="I31" s="15">
        <v>0</v>
      </c>
      <c r="J31" s="15">
        <f t="shared" si="13"/>
        <v>836</v>
      </c>
      <c r="K31" s="15">
        <v>776.2</v>
      </c>
      <c r="L31" s="52">
        <f t="shared" si="10"/>
        <v>2401.4499999999998</v>
      </c>
      <c r="M31" s="32">
        <f t="shared" si="11"/>
        <v>25098.55</v>
      </c>
    </row>
    <row r="32" spans="1:13" ht="33.75" x14ac:dyDescent="0.25">
      <c r="A32" s="13">
        <f t="shared" si="14"/>
        <v>20</v>
      </c>
      <c r="B32" s="16" t="s">
        <v>63</v>
      </c>
      <c r="C32" s="29" t="s">
        <v>101</v>
      </c>
      <c r="D32" s="17" t="s">
        <v>38</v>
      </c>
      <c r="E32" s="14" t="s">
        <v>64</v>
      </c>
      <c r="F32" s="19" t="s">
        <v>27</v>
      </c>
      <c r="G32" s="15">
        <v>22000</v>
      </c>
      <c r="H32" s="15">
        <f t="shared" si="12"/>
        <v>631.4</v>
      </c>
      <c r="I32" s="15">
        <v>0</v>
      </c>
      <c r="J32" s="15">
        <f t="shared" si="13"/>
        <v>668.8</v>
      </c>
      <c r="K32" s="15">
        <v>25</v>
      </c>
      <c r="L32" s="52">
        <f t="shared" si="10"/>
        <v>1325.2</v>
      </c>
      <c r="M32" s="32">
        <f t="shared" si="11"/>
        <v>20674.8</v>
      </c>
    </row>
    <row r="33" spans="1:13" ht="33.75" x14ac:dyDescent="0.25">
      <c r="A33" s="13">
        <f t="shared" si="14"/>
        <v>21</v>
      </c>
      <c r="B33" s="16" t="s">
        <v>65</v>
      </c>
      <c r="C33" s="29" t="s">
        <v>100</v>
      </c>
      <c r="D33" s="17" t="s">
        <v>38</v>
      </c>
      <c r="E33" s="14" t="s">
        <v>66</v>
      </c>
      <c r="F33" s="19" t="s">
        <v>27</v>
      </c>
      <c r="G33" s="15">
        <v>22000</v>
      </c>
      <c r="H33" s="15">
        <f t="shared" si="12"/>
        <v>631.4</v>
      </c>
      <c r="I33" s="15">
        <v>0</v>
      </c>
      <c r="J33" s="15">
        <f t="shared" si="13"/>
        <v>668.8</v>
      </c>
      <c r="K33" s="15">
        <v>25</v>
      </c>
      <c r="L33" s="52">
        <f t="shared" si="10"/>
        <v>1325.2</v>
      </c>
      <c r="M33" s="32">
        <f t="shared" si="11"/>
        <v>20674.8</v>
      </c>
    </row>
    <row r="34" spans="1:13" ht="33.75" x14ac:dyDescent="0.25">
      <c r="A34" s="13">
        <f t="shared" si="14"/>
        <v>22</v>
      </c>
      <c r="B34" s="16" t="s">
        <v>69</v>
      </c>
      <c r="C34" s="29" t="s">
        <v>100</v>
      </c>
      <c r="D34" s="17" t="s">
        <v>38</v>
      </c>
      <c r="E34" s="14" t="s">
        <v>70</v>
      </c>
      <c r="F34" s="19" t="s">
        <v>27</v>
      </c>
      <c r="G34" s="15">
        <v>27500</v>
      </c>
      <c r="H34" s="15">
        <f t="shared" si="12"/>
        <v>789.25</v>
      </c>
      <c r="I34" s="15">
        <v>0</v>
      </c>
      <c r="J34" s="15">
        <f t="shared" si="13"/>
        <v>836</v>
      </c>
      <c r="K34" s="15">
        <v>2904.25</v>
      </c>
      <c r="L34" s="52">
        <f t="shared" si="10"/>
        <v>4529.5</v>
      </c>
      <c r="M34" s="32">
        <f t="shared" si="11"/>
        <v>22970.5</v>
      </c>
    </row>
    <row r="35" spans="1:13" ht="33.75" x14ac:dyDescent="0.25">
      <c r="A35" s="13">
        <f t="shared" si="14"/>
        <v>23</v>
      </c>
      <c r="B35" s="16" t="s">
        <v>71</v>
      </c>
      <c r="C35" s="29" t="s">
        <v>100</v>
      </c>
      <c r="D35" s="17" t="s">
        <v>38</v>
      </c>
      <c r="E35" s="14" t="s">
        <v>72</v>
      </c>
      <c r="F35" s="19" t="s">
        <v>27</v>
      </c>
      <c r="G35" s="15">
        <v>37000</v>
      </c>
      <c r="H35" s="15">
        <f t="shared" si="12"/>
        <v>1061.9000000000001</v>
      </c>
      <c r="I35" s="15">
        <v>19.25</v>
      </c>
      <c r="J35" s="15">
        <f t="shared" si="13"/>
        <v>1124.8</v>
      </c>
      <c r="K35" s="15">
        <v>25</v>
      </c>
      <c r="L35" s="52">
        <f t="shared" si="10"/>
        <v>2230.9499999999998</v>
      </c>
      <c r="M35" s="32">
        <f t="shared" si="11"/>
        <v>34769.050000000003</v>
      </c>
    </row>
    <row r="36" spans="1:13" ht="33.75" x14ac:dyDescent="0.25">
      <c r="A36" s="13">
        <f t="shared" si="14"/>
        <v>24</v>
      </c>
      <c r="B36" s="16" t="s">
        <v>82</v>
      </c>
      <c r="C36" s="29" t="s">
        <v>101</v>
      </c>
      <c r="D36" s="17" t="s">
        <v>38</v>
      </c>
      <c r="E36" s="14" t="s">
        <v>64</v>
      </c>
      <c r="F36" s="19" t="s">
        <v>30</v>
      </c>
      <c r="G36" s="15">
        <v>27500</v>
      </c>
      <c r="H36" s="15">
        <f t="shared" si="12"/>
        <v>789.25</v>
      </c>
      <c r="I36" s="15">
        <v>0</v>
      </c>
      <c r="J36" s="15">
        <f t="shared" si="13"/>
        <v>836</v>
      </c>
      <c r="K36" s="15">
        <v>25</v>
      </c>
      <c r="L36" s="52">
        <f t="shared" si="10"/>
        <v>1650.25</v>
      </c>
      <c r="M36" s="32">
        <f t="shared" si="11"/>
        <v>25849.75</v>
      </c>
    </row>
    <row r="37" spans="1:13" ht="33.75" x14ac:dyDescent="0.25">
      <c r="A37" s="13">
        <f t="shared" si="14"/>
        <v>25</v>
      </c>
      <c r="B37" s="31" t="s">
        <v>113</v>
      </c>
      <c r="C37" s="27" t="s">
        <v>100</v>
      </c>
      <c r="D37" s="17" t="s">
        <v>38</v>
      </c>
      <c r="E37" s="19" t="s">
        <v>114</v>
      </c>
      <c r="F37" s="19" t="s">
        <v>27</v>
      </c>
      <c r="G37" s="15">
        <v>32940</v>
      </c>
      <c r="H37" s="15">
        <f t="shared" si="12"/>
        <v>945.38</v>
      </c>
      <c r="I37" s="15">
        <v>0</v>
      </c>
      <c r="J37" s="15">
        <f t="shared" si="13"/>
        <v>1001.38</v>
      </c>
      <c r="K37" s="15">
        <v>25</v>
      </c>
      <c r="L37" s="52">
        <f t="shared" si="10"/>
        <v>1971.76</v>
      </c>
      <c r="M37" s="32">
        <f t="shared" si="11"/>
        <v>30968.240000000002</v>
      </c>
    </row>
    <row r="38" spans="1:13" ht="33.75" x14ac:dyDescent="0.25">
      <c r="A38" s="13">
        <f t="shared" si="14"/>
        <v>26</v>
      </c>
      <c r="B38" s="16" t="s">
        <v>83</v>
      </c>
      <c r="C38" s="29" t="s">
        <v>100</v>
      </c>
      <c r="D38" s="17" t="s">
        <v>38</v>
      </c>
      <c r="E38" s="14" t="s">
        <v>84</v>
      </c>
      <c r="F38" s="19" t="s">
        <v>30</v>
      </c>
      <c r="G38" s="15">
        <v>16500</v>
      </c>
      <c r="H38" s="15">
        <f t="shared" si="12"/>
        <v>473.55</v>
      </c>
      <c r="I38" s="15">
        <v>0</v>
      </c>
      <c r="J38" s="15">
        <f t="shared" si="13"/>
        <v>501.6</v>
      </c>
      <c r="K38" s="15">
        <v>25</v>
      </c>
      <c r="L38" s="52">
        <f t="shared" si="10"/>
        <v>1000.15</v>
      </c>
      <c r="M38" s="32">
        <f t="shared" ref="M38:M43" si="19">G38-L38</f>
        <v>15499.85</v>
      </c>
    </row>
    <row r="39" spans="1:13" ht="33.75" x14ac:dyDescent="0.25">
      <c r="A39" s="13">
        <f t="shared" si="14"/>
        <v>27</v>
      </c>
      <c r="B39" s="16" t="s">
        <v>115</v>
      </c>
      <c r="C39" s="29" t="s">
        <v>100</v>
      </c>
      <c r="D39" s="17" t="s">
        <v>38</v>
      </c>
      <c r="E39" s="14" t="s">
        <v>126</v>
      </c>
      <c r="F39" s="19" t="s">
        <v>30</v>
      </c>
      <c r="G39" s="15">
        <v>18000</v>
      </c>
      <c r="H39" s="15">
        <f t="shared" ref="H39:H43" si="20">G39*2.87/100</f>
        <v>516.6</v>
      </c>
      <c r="I39" s="15">
        <v>0</v>
      </c>
      <c r="J39" s="15">
        <f t="shared" ref="J39:J43" si="21">G39*3.04/100</f>
        <v>547.20000000000005</v>
      </c>
      <c r="K39" s="15">
        <v>25</v>
      </c>
      <c r="L39" s="52">
        <f t="shared" ref="L39:L43" si="22">H39+I39+K39+J39</f>
        <v>1088.8</v>
      </c>
      <c r="M39" s="32">
        <f t="shared" si="19"/>
        <v>16911.2</v>
      </c>
    </row>
    <row r="40" spans="1:13" ht="33.75" x14ac:dyDescent="0.25">
      <c r="A40" s="13">
        <f t="shared" si="14"/>
        <v>28</v>
      </c>
      <c r="B40" s="16" t="s">
        <v>140</v>
      </c>
      <c r="C40" s="29" t="s">
        <v>100</v>
      </c>
      <c r="D40" s="17" t="s">
        <v>38</v>
      </c>
      <c r="E40" s="14" t="s">
        <v>126</v>
      </c>
      <c r="F40" s="19" t="s">
        <v>30</v>
      </c>
      <c r="G40" s="15">
        <v>18000</v>
      </c>
      <c r="H40" s="15">
        <f t="shared" ref="H40:H41" si="23">G40*2.87/100</f>
        <v>516.6</v>
      </c>
      <c r="I40" s="15">
        <v>0</v>
      </c>
      <c r="J40" s="15">
        <f t="shared" ref="J40:J41" si="24">G40*3.04/100</f>
        <v>547.20000000000005</v>
      </c>
      <c r="K40" s="15">
        <v>25</v>
      </c>
      <c r="L40" s="52">
        <f t="shared" ref="L40:L41" si="25">H40+I40+K40+J40</f>
        <v>1088.8</v>
      </c>
      <c r="M40" s="32">
        <f t="shared" ref="M40:M41" si="26">G40-L40</f>
        <v>16911.2</v>
      </c>
    </row>
    <row r="41" spans="1:13" ht="36" customHeight="1" x14ac:dyDescent="0.25">
      <c r="A41" s="13">
        <f t="shared" si="14"/>
        <v>29</v>
      </c>
      <c r="B41" s="16" t="s">
        <v>127</v>
      </c>
      <c r="C41" s="29" t="s">
        <v>100</v>
      </c>
      <c r="D41" s="17" t="s">
        <v>38</v>
      </c>
      <c r="E41" s="14" t="s">
        <v>126</v>
      </c>
      <c r="F41" s="19" t="s">
        <v>30</v>
      </c>
      <c r="G41" s="15">
        <v>25000</v>
      </c>
      <c r="H41" s="15">
        <f t="shared" si="23"/>
        <v>717.5</v>
      </c>
      <c r="I41" s="15">
        <v>0</v>
      </c>
      <c r="J41" s="15">
        <f t="shared" si="24"/>
        <v>760</v>
      </c>
      <c r="K41" s="15">
        <v>25</v>
      </c>
      <c r="L41" s="52">
        <f t="shared" si="25"/>
        <v>1502.5</v>
      </c>
      <c r="M41" s="32">
        <f t="shared" si="26"/>
        <v>23497.5</v>
      </c>
    </row>
    <row r="42" spans="1:13" ht="33.75" x14ac:dyDescent="0.25">
      <c r="A42" s="13">
        <f t="shared" si="14"/>
        <v>30</v>
      </c>
      <c r="B42" s="16" t="s">
        <v>131</v>
      </c>
      <c r="C42" s="29" t="s">
        <v>100</v>
      </c>
      <c r="D42" s="17" t="s">
        <v>38</v>
      </c>
      <c r="E42" s="14" t="s">
        <v>132</v>
      </c>
      <c r="F42" s="19" t="s">
        <v>30</v>
      </c>
      <c r="G42" s="15">
        <v>5000</v>
      </c>
      <c r="H42" s="15">
        <f t="shared" si="20"/>
        <v>143.5</v>
      </c>
      <c r="I42" s="15">
        <v>0</v>
      </c>
      <c r="J42" s="15">
        <f t="shared" si="21"/>
        <v>152</v>
      </c>
      <c r="K42" s="15">
        <v>25</v>
      </c>
      <c r="L42" s="52">
        <f t="shared" si="22"/>
        <v>320.5</v>
      </c>
      <c r="M42" s="32">
        <f t="shared" si="19"/>
        <v>4679.5</v>
      </c>
    </row>
    <row r="43" spans="1:13" ht="33.75" x14ac:dyDescent="0.25">
      <c r="A43" s="13">
        <f t="shared" si="14"/>
        <v>31</v>
      </c>
      <c r="B43" s="16" t="s">
        <v>133</v>
      </c>
      <c r="C43" s="29" t="s">
        <v>100</v>
      </c>
      <c r="D43" s="17" t="s">
        <v>38</v>
      </c>
      <c r="E43" s="14" t="s">
        <v>134</v>
      </c>
      <c r="F43" s="19" t="s">
        <v>30</v>
      </c>
      <c r="G43" s="15">
        <v>15000</v>
      </c>
      <c r="H43" s="15">
        <f t="shared" si="20"/>
        <v>430.5</v>
      </c>
      <c r="I43" s="15">
        <v>0</v>
      </c>
      <c r="J43" s="15">
        <f t="shared" si="21"/>
        <v>456</v>
      </c>
      <c r="K43" s="15">
        <v>25</v>
      </c>
      <c r="L43" s="52">
        <f t="shared" si="22"/>
        <v>911.5</v>
      </c>
      <c r="M43" s="32">
        <f t="shared" si="19"/>
        <v>14088.5</v>
      </c>
    </row>
    <row r="44" spans="1:13" ht="33.75" x14ac:dyDescent="0.25">
      <c r="A44" s="13">
        <f t="shared" si="14"/>
        <v>32</v>
      </c>
      <c r="B44" s="16" t="s">
        <v>136</v>
      </c>
      <c r="C44" s="29" t="s">
        <v>100</v>
      </c>
      <c r="D44" s="17" t="s">
        <v>38</v>
      </c>
      <c r="E44" s="14" t="s">
        <v>135</v>
      </c>
      <c r="F44" s="19" t="s">
        <v>30</v>
      </c>
      <c r="G44" s="15">
        <v>12000</v>
      </c>
      <c r="H44" s="15">
        <f t="shared" si="12"/>
        <v>344.4</v>
      </c>
      <c r="I44" s="15">
        <v>0</v>
      </c>
      <c r="J44" s="15">
        <f t="shared" si="13"/>
        <v>364.8</v>
      </c>
      <c r="K44" s="15">
        <v>25</v>
      </c>
      <c r="L44" s="52">
        <f t="shared" si="10"/>
        <v>734.2</v>
      </c>
      <c r="M44" s="32">
        <f t="shared" si="11"/>
        <v>11265.8</v>
      </c>
    </row>
    <row r="45" spans="1:13" x14ac:dyDescent="0.25">
      <c r="A45" s="24"/>
      <c r="B45" s="31" t="s">
        <v>49</v>
      </c>
      <c r="C45" s="27"/>
      <c r="D45" s="17"/>
      <c r="E45" s="19">
        <f>COUNTA(E21:E44)</f>
        <v>24</v>
      </c>
      <c r="F45" s="33"/>
      <c r="G45" s="15">
        <f>SUM(G21:G44)</f>
        <v>480785</v>
      </c>
      <c r="H45" s="15">
        <f>SUM(H21:H44)</f>
        <v>13798.53</v>
      </c>
      <c r="I45" s="15">
        <f>SUM(I21:I44)</f>
        <v>19.25</v>
      </c>
      <c r="J45" s="15">
        <f>SUM(J21:J44)</f>
        <v>14615.87</v>
      </c>
      <c r="K45" s="15">
        <f>SUM(K21:K44)</f>
        <v>6198.5</v>
      </c>
      <c r="L45" s="52">
        <f>SUM(L20:L44)</f>
        <v>34632.15</v>
      </c>
      <c r="M45" s="32">
        <f t="shared" si="11"/>
        <v>446152.85</v>
      </c>
    </row>
    <row r="46" spans="1:13" x14ac:dyDescent="0.25">
      <c r="A46" s="24"/>
      <c r="B46" s="31"/>
      <c r="C46" s="27"/>
      <c r="D46" s="17"/>
      <c r="E46" s="33"/>
      <c r="F46" s="33"/>
      <c r="G46" s="15"/>
      <c r="H46" s="15"/>
      <c r="I46" s="15"/>
      <c r="J46" s="15"/>
      <c r="K46" s="15"/>
      <c r="L46" s="45"/>
      <c r="M46" s="32"/>
    </row>
    <row r="47" spans="1:13" ht="22.5" x14ac:dyDescent="0.25">
      <c r="A47" s="13">
        <f>A44+1</f>
        <v>33</v>
      </c>
      <c r="B47" s="31" t="s">
        <v>9</v>
      </c>
      <c r="C47" s="27" t="s">
        <v>101</v>
      </c>
      <c r="D47" s="17" t="s">
        <v>53</v>
      </c>
      <c r="E47" s="19" t="s">
        <v>41</v>
      </c>
      <c r="F47" s="19" t="s">
        <v>26</v>
      </c>
      <c r="G47" s="15">
        <v>49500</v>
      </c>
      <c r="H47" s="15">
        <f>G47*2.87/100</f>
        <v>1420.65</v>
      </c>
      <c r="I47" s="15">
        <v>1783.43</v>
      </c>
      <c r="J47" s="15">
        <f>G47*3.04/100</f>
        <v>1504.8</v>
      </c>
      <c r="K47" s="15">
        <v>480.6</v>
      </c>
      <c r="L47" s="52">
        <f>H47+I47+J47+K47</f>
        <v>5189.4799999999996</v>
      </c>
      <c r="M47" s="32">
        <f t="shared" ref="M47:M51" si="27">G47-L47</f>
        <v>44310.52</v>
      </c>
    </row>
    <row r="48" spans="1:13" x14ac:dyDescent="0.25">
      <c r="A48" s="24"/>
      <c r="B48" s="31" t="s">
        <v>49</v>
      </c>
      <c r="C48" s="27"/>
      <c r="D48" s="31"/>
      <c r="E48" s="19">
        <f>COUNTA(E47:E47)</f>
        <v>1</v>
      </c>
      <c r="F48" s="36"/>
      <c r="G48" s="15">
        <f>SUM(G47)</f>
        <v>49500</v>
      </c>
      <c r="H48" s="15">
        <f>G48*2.87/100</f>
        <v>1420.65</v>
      </c>
      <c r="I48" s="15">
        <v>1783.43</v>
      </c>
      <c r="J48" s="15">
        <f>G48*3.04/100</f>
        <v>1504.8</v>
      </c>
      <c r="K48" s="15">
        <v>480.6</v>
      </c>
      <c r="L48" s="52">
        <f>SUM(L47)</f>
        <v>5189.4799999999996</v>
      </c>
      <c r="M48" s="32">
        <f t="shared" si="27"/>
        <v>44310.52</v>
      </c>
    </row>
    <row r="49" spans="1:13" x14ac:dyDescent="0.25">
      <c r="A49" s="24"/>
      <c r="B49" s="31"/>
      <c r="C49" s="27"/>
      <c r="D49" s="31"/>
      <c r="E49" s="19"/>
      <c r="F49" s="19"/>
      <c r="G49" s="15"/>
      <c r="H49" s="15"/>
      <c r="I49" s="15"/>
      <c r="J49" s="15"/>
      <c r="K49" s="15"/>
      <c r="L49" s="45"/>
      <c r="M49" s="32"/>
    </row>
    <row r="50" spans="1:13" x14ac:dyDescent="0.25">
      <c r="A50" s="13">
        <f>A47+1</f>
        <v>34</v>
      </c>
      <c r="B50" s="37" t="s">
        <v>2</v>
      </c>
      <c r="C50" s="30" t="s">
        <v>101</v>
      </c>
      <c r="D50" s="17" t="s">
        <v>54</v>
      </c>
      <c r="E50" s="19" t="s">
        <v>20</v>
      </c>
      <c r="F50" s="19" t="s">
        <v>27</v>
      </c>
      <c r="G50" s="15">
        <v>35563</v>
      </c>
      <c r="H50" s="15">
        <f>G50*2.87/100</f>
        <v>1020.66</v>
      </c>
      <c r="I50" s="15">
        <v>0</v>
      </c>
      <c r="J50" s="15">
        <f>G50*3.04/100</f>
        <v>1081.1199999999999</v>
      </c>
      <c r="K50" s="15">
        <v>1128.9000000000001</v>
      </c>
      <c r="L50" s="52">
        <f>H50+I50+J50+K50</f>
        <v>3230.68</v>
      </c>
      <c r="M50" s="32">
        <f t="shared" si="27"/>
        <v>32332.32</v>
      </c>
    </row>
    <row r="51" spans="1:13" x14ac:dyDescent="0.25">
      <c r="A51" s="24"/>
      <c r="B51" s="31" t="s">
        <v>49</v>
      </c>
      <c r="C51" s="27"/>
      <c r="D51" s="17"/>
      <c r="E51" s="18">
        <f>COUNTA(E50:E50)</f>
        <v>1</v>
      </c>
      <c r="F51" s="19"/>
      <c r="G51" s="15">
        <f>SUM(G50)</f>
        <v>35563</v>
      </c>
      <c r="H51" s="15">
        <f>G51*2.87/100</f>
        <v>1020.66</v>
      </c>
      <c r="I51" s="15">
        <v>0</v>
      </c>
      <c r="J51" s="15">
        <f>G51*3.04/100</f>
        <v>1081.1199999999999</v>
      </c>
      <c r="K51" s="15">
        <v>1128.9000000000001</v>
      </c>
      <c r="L51" s="52">
        <f>SUM(L50)</f>
        <v>3230.68</v>
      </c>
      <c r="M51" s="32">
        <f t="shared" si="27"/>
        <v>32332.32</v>
      </c>
    </row>
    <row r="52" spans="1:13" x14ac:dyDescent="0.25">
      <c r="A52" s="24"/>
      <c r="B52" s="31"/>
      <c r="C52" s="27"/>
      <c r="D52" s="17"/>
      <c r="E52" s="19"/>
      <c r="F52" s="19"/>
      <c r="G52" s="15"/>
      <c r="H52" s="15"/>
      <c r="I52" s="15"/>
      <c r="J52" s="15"/>
      <c r="K52" s="15"/>
      <c r="L52" s="45"/>
      <c r="M52" s="32"/>
    </row>
    <row r="53" spans="1:13" ht="22.5" x14ac:dyDescent="0.25">
      <c r="A53" s="13">
        <f>A50+1</f>
        <v>35</v>
      </c>
      <c r="B53" s="31" t="s">
        <v>11</v>
      </c>
      <c r="C53" s="27" t="s">
        <v>101</v>
      </c>
      <c r="D53" s="17" t="s">
        <v>102</v>
      </c>
      <c r="E53" s="19" t="s">
        <v>43</v>
      </c>
      <c r="F53" s="19" t="s">
        <v>27</v>
      </c>
      <c r="G53" s="15">
        <v>26230</v>
      </c>
      <c r="H53" s="15">
        <f>G53*2.87/100</f>
        <v>752.8</v>
      </c>
      <c r="I53" s="15">
        <v>0</v>
      </c>
      <c r="J53" s="15">
        <f>G53*3.04/100</f>
        <v>797.39</v>
      </c>
      <c r="K53" s="15">
        <v>1537.45</v>
      </c>
      <c r="L53" s="52">
        <f>H53+I53+J53+K53</f>
        <v>3087.64</v>
      </c>
      <c r="M53" s="32">
        <f t="shared" ref="M53:M60" si="28">G53-L53</f>
        <v>23142.36</v>
      </c>
    </row>
    <row r="54" spans="1:13" ht="20.25" customHeight="1" x14ac:dyDescent="0.25">
      <c r="A54" s="13">
        <f>A53+1</f>
        <v>36</v>
      </c>
      <c r="B54" s="31" t="s">
        <v>78</v>
      </c>
      <c r="C54" s="27" t="s">
        <v>101</v>
      </c>
      <c r="D54" s="17" t="s">
        <v>102</v>
      </c>
      <c r="E54" s="19" t="s">
        <v>79</v>
      </c>
      <c r="F54" s="19" t="s">
        <v>27</v>
      </c>
      <c r="G54" s="15">
        <v>22000</v>
      </c>
      <c r="H54" s="15">
        <f t="shared" ref="H54:H56" si="29">G54*2.87/100</f>
        <v>631.4</v>
      </c>
      <c r="I54" s="15">
        <v>0</v>
      </c>
      <c r="J54" s="15">
        <f t="shared" ref="J54:J56" si="30">G54*3.04/100</f>
        <v>668.8</v>
      </c>
      <c r="K54" s="15">
        <v>25</v>
      </c>
      <c r="L54" s="52">
        <f t="shared" ref="L54:L56" si="31">H54+I54+J54+K54</f>
        <v>1325.2</v>
      </c>
      <c r="M54" s="32">
        <f t="shared" si="28"/>
        <v>20674.8</v>
      </c>
    </row>
    <row r="55" spans="1:13" ht="23.25" customHeight="1" x14ac:dyDescent="0.25">
      <c r="A55" s="13">
        <f t="shared" ref="A55:A56" si="32">A54+1</f>
        <v>37</v>
      </c>
      <c r="B55" s="16" t="s">
        <v>81</v>
      </c>
      <c r="C55" s="29" t="s">
        <v>101</v>
      </c>
      <c r="D55" s="17" t="s">
        <v>102</v>
      </c>
      <c r="E55" s="19" t="s">
        <v>80</v>
      </c>
      <c r="F55" s="19" t="s">
        <v>29</v>
      </c>
      <c r="G55" s="15">
        <v>24400</v>
      </c>
      <c r="H55" s="15">
        <f t="shared" ref="H55" si="33">G55*2.87/100</f>
        <v>700.28</v>
      </c>
      <c r="I55" s="15">
        <v>14410.57</v>
      </c>
      <c r="J55" s="15">
        <f t="shared" ref="J55" si="34">G55*3.04/100</f>
        <v>741.76</v>
      </c>
      <c r="K55" s="15">
        <v>25</v>
      </c>
      <c r="L55" s="52">
        <f t="shared" ref="L55" si="35">H55+I55+J55+K55</f>
        <v>15877.61</v>
      </c>
      <c r="M55" s="32">
        <f t="shared" ref="M55" si="36">G55-L55</f>
        <v>8522.39</v>
      </c>
    </row>
    <row r="56" spans="1:13" ht="22.5" customHeight="1" x14ac:dyDescent="0.25">
      <c r="A56" s="13">
        <f t="shared" si="32"/>
        <v>38</v>
      </c>
      <c r="B56" s="16" t="s">
        <v>128</v>
      </c>
      <c r="C56" s="29" t="s">
        <v>101</v>
      </c>
      <c r="D56" s="17" t="s">
        <v>102</v>
      </c>
      <c r="E56" s="19" t="s">
        <v>129</v>
      </c>
      <c r="F56" s="19" t="s">
        <v>27</v>
      </c>
      <c r="G56" s="15">
        <v>37000</v>
      </c>
      <c r="H56" s="15">
        <f t="shared" si="29"/>
        <v>1061.9000000000001</v>
      </c>
      <c r="I56" s="15">
        <v>19.25</v>
      </c>
      <c r="J56" s="15">
        <f t="shared" si="30"/>
        <v>1124.8</v>
      </c>
      <c r="K56" s="15">
        <v>25</v>
      </c>
      <c r="L56" s="52">
        <f t="shared" si="31"/>
        <v>2230.9499999999998</v>
      </c>
      <c r="M56" s="32">
        <f t="shared" si="28"/>
        <v>34769.050000000003</v>
      </c>
    </row>
    <row r="57" spans="1:13" ht="21.75" customHeight="1" x14ac:dyDescent="0.25">
      <c r="A57" s="24"/>
      <c r="B57" s="31" t="s">
        <v>36</v>
      </c>
      <c r="C57" s="27"/>
      <c r="D57" s="17"/>
      <c r="E57" s="19">
        <f>COUNTA(E53:E56)</f>
        <v>4</v>
      </c>
      <c r="F57" s="19"/>
      <c r="G57" s="15">
        <f t="shared" ref="G57:L57" si="37">SUM(G53:G56)</f>
        <v>109630</v>
      </c>
      <c r="H57" s="15">
        <f t="shared" si="37"/>
        <v>3146.38</v>
      </c>
      <c r="I57" s="15">
        <f t="shared" si="37"/>
        <v>14429.82</v>
      </c>
      <c r="J57" s="15">
        <f t="shared" si="37"/>
        <v>3332.75</v>
      </c>
      <c r="K57" s="15">
        <f t="shared" si="37"/>
        <v>1612.45</v>
      </c>
      <c r="L57" s="52">
        <f t="shared" si="37"/>
        <v>22521.4</v>
      </c>
      <c r="M57" s="32">
        <f t="shared" si="28"/>
        <v>87108.6</v>
      </c>
    </row>
    <row r="58" spans="1:13" ht="14.25" customHeight="1" x14ac:dyDescent="0.25">
      <c r="A58" s="24"/>
      <c r="B58" s="31"/>
      <c r="C58" s="27"/>
      <c r="D58" s="17"/>
      <c r="E58" s="19"/>
      <c r="F58" s="19"/>
      <c r="G58" s="23"/>
      <c r="H58" s="23"/>
      <c r="I58" s="23"/>
      <c r="J58" s="23"/>
      <c r="K58" s="23"/>
      <c r="L58" s="45"/>
      <c r="M58" s="32"/>
    </row>
    <row r="59" spans="1:13" ht="33.75" x14ac:dyDescent="0.25">
      <c r="A59" s="13">
        <f>A56+1</f>
        <v>39</v>
      </c>
      <c r="B59" s="31" t="s">
        <v>12</v>
      </c>
      <c r="C59" s="27" t="s">
        <v>101</v>
      </c>
      <c r="D59" s="17" t="s">
        <v>103</v>
      </c>
      <c r="E59" s="19" t="s">
        <v>13</v>
      </c>
      <c r="F59" s="19" t="s">
        <v>26</v>
      </c>
      <c r="G59" s="15">
        <v>23577.02</v>
      </c>
      <c r="H59" s="15">
        <f>G59*2.87/100</f>
        <v>676.66</v>
      </c>
      <c r="I59" s="15">
        <v>0</v>
      </c>
      <c r="J59" s="15">
        <f>G59*3.04/100</f>
        <v>716.74</v>
      </c>
      <c r="K59" s="15">
        <v>25</v>
      </c>
      <c r="L59" s="52">
        <f>H59+I59+J59+K59</f>
        <v>1418.4</v>
      </c>
      <c r="M59" s="32">
        <f t="shared" si="28"/>
        <v>22158.62</v>
      </c>
    </row>
    <row r="60" spans="1:13" x14ac:dyDescent="0.25">
      <c r="A60" s="24"/>
      <c r="B60" s="31" t="s">
        <v>49</v>
      </c>
      <c r="C60" s="27"/>
      <c r="D60" s="17"/>
      <c r="E60" s="19">
        <f>COUNTA(E59:E59)</f>
        <v>1</v>
      </c>
      <c r="F60" s="19"/>
      <c r="G60" s="15">
        <f t="shared" ref="G60:L60" si="38">SUM(G59:G59)</f>
        <v>23577.02</v>
      </c>
      <c r="H60" s="15">
        <f t="shared" si="38"/>
        <v>676.66</v>
      </c>
      <c r="I60" s="15">
        <f t="shared" si="38"/>
        <v>0</v>
      </c>
      <c r="J60" s="15">
        <f t="shared" si="38"/>
        <v>716.74</v>
      </c>
      <c r="K60" s="15">
        <f t="shared" si="38"/>
        <v>25</v>
      </c>
      <c r="L60" s="52">
        <f t="shared" si="38"/>
        <v>1418.4</v>
      </c>
      <c r="M60" s="32">
        <f t="shared" si="28"/>
        <v>22158.62</v>
      </c>
    </row>
    <row r="61" spans="1:13" ht="13.5" customHeight="1" x14ac:dyDescent="0.25">
      <c r="A61" s="24"/>
      <c r="B61" s="31"/>
      <c r="C61" s="27"/>
      <c r="D61" s="17"/>
      <c r="E61" s="19"/>
      <c r="F61" s="19"/>
      <c r="G61" s="15"/>
      <c r="H61" s="15"/>
      <c r="I61" s="15"/>
      <c r="J61" s="15"/>
      <c r="K61" s="15"/>
      <c r="L61" s="45"/>
      <c r="M61" s="32"/>
    </row>
    <row r="62" spans="1:13" ht="36.75" customHeight="1" x14ac:dyDescent="0.25">
      <c r="A62" s="13">
        <f>A59+1</f>
        <v>40</v>
      </c>
      <c r="B62" s="31" t="s">
        <v>14</v>
      </c>
      <c r="C62" s="27" t="s">
        <v>101</v>
      </c>
      <c r="D62" s="17" t="s">
        <v>51</v>
      </c>
      <c r="E62" s="19" t="s">
        <v>47</v>
      </c>
      <c r="F62" s="19" t="s">
        <v>27</v>
      </c>
      <c r="G62" s="15">
        <v>32025</v>
      </c>
      <c r="H62" s="15">
        <f>G62*2.87/100</f>
        <v>919.12</v>
      </c>
      <c r="I62" s="15">
        <v>0</v>
      </c>
      <c r="J62" s="15">
        <f>G62*3.04/100</f>
        <v>973.56</v>
      </c>
      <c r="K62" s="15">
        <v>2232.8000000000002</v>
      </c>
      <c r="L62" s="52">
        <f t="shared" ref="L62:L77" si="39">H62+I62+J62+K62</f>
        <v>4125.4799999999996</v>
      </c>
      <c r="M62" s="32">
        <f t="shared" ref="M62:M78" si="40">G62-L62</f>
        <v>27899.52</v>
      </c>
    </row>
    <row r="63" spans="1:13" ht="33.75" customHeight="1" x14ac:dyDescent="0.25">
      <c r="A63" s="13">
        <f>A62+1</f>
        <v>41</v>
      </c>
      <c r="B63" s="16" t="s">
        <v>67</v>
      </c>
      <c r="C63" s="29" t="s">
        <v>101</v>
      </c>
      <c r="D63" s="17" t="s">
        <v>51</v>
      </c>
      <c r="E63" s="14" t="s">
        <v>68</v>
      </c>
      <c r="F63" s="19" t="s">
        <v>27</v>
      </c>
      <c r="G63" s="15">
        <v>29700</v>
      </c>
      <c r="H63" s="15">
        <f t="shared" ref="H63:H77" si="41">G63*2.87/100</f>
        <v>852.39</v>
      </c>
      <c r="I63" s="15">
        <v>0</v>
      </c>
      <c r="J63" s="15">
        <f t="shared" ref="J63:J77" si="42">G63*3.04/100</f>
        <v>902.88</v>
      </c>
      <c r="K63" s="15">
        <v>25</v>
      </c>
      <c r="L63" s="52">
        <f t="shared" si="39"/>
        <v>1780.27</v>
      </c>
      <c r="M63" s="32">
        <f t="shared" si="40"/>
        <v>27919.73</v>
      </c>
    </row>
    <row r="64" spans="1:13" ht="31.5" customHeight="1" x14ac:dyDescent="0.25">
      <c r="A64" s="13">
        <f t="shared" ref="A64:A70" si="43">A63+1</f>
        <v>42</v>
      </c>
      <c r="B64" s="16" t="s">
        <v>124</v>
      </c>
      <c r="C64" s="29" t="s">
        <v>100</v>
      </c>
      <c r="D64" s="17" t="s">
        <v>51</v>
      </c>
      <c r="E64" s="14" t="s">
        <v>88</v>
      </c>
      <c r="F64" s="19" t="s">
        <v>27</v>
      </c>
      <c r="G64" s="15">
        <v>10000</v>
      </c>
      <c r="H64" s="15">
        <f t="shared" si="41"/>
        <v>287</v>
      </c>
      <c r="I64" s="15">
        <v>0</v>
      </c>
      <c r="J64" s="15">
        <f t="shared" si="42"/>
        <v>304</v>
      </c>
      <c r="K64" s="15">
        <v>25</v>
      </c>
      <c r="L64" s="52">
        <f t="shared" ref="L64" si="44">H64+I64+J64+K64</f>
        <v>616</v>
      </c>
      <c r="M64" s="32">
        <f t="shared" ref="M64" si="45">G64-L64</f>
        <v>9384</v>
      </c>
    </row>
    <row r="65" spans="1:13" ht="36" customHeight="1" x14ac:dyDescent="0.25">
      <c r="A65" s="13">
        <f t="shared" si="43"/>
        <v>43</v>
      </c>
      <c r="B65" s="16" t="s">
        <v>125</v>
      </c>
      <c r="C65" s="29" t="s">
        <v>101</v>
      </c>
      <c r="D65" s="17" t="s">
        <v>51</v>
      </c>
      <c r="E65" s="14" t="s">
        <v>73</v>
      </c>
      <c r="F65" s="19" t="s">
        <v>27</v>
      </c>
      <c r="G65" s="15">
        <v>12000</v>
      </c>
      <c r="H65" s="15">
        <f t="shared" si="41"/>
        <v>344.4</v>
      </c>
      <c r="I65" s="15">
        <v>0</v>
      </c>
      <c r="J65" s="15">
        <f t="shared" si="42"/>
        <v>364.8</v>
      </c>
      <c r="K65" s="15">
        <v>25</v>
      </c>
      <c r="L65" s="52">
        <f t="shared" si="39"/>
        <v>734.2</v>
      </c>
      <c r="M65" s="32">
        <f t="shared" si="40"/>
        <v>11265.8</v>
      </c>
    </row>
    <row r="66" spans="1:13" ht="36" customHeight="1" x14ac:dyDescent="0.25">
      <c r="A66" s="13">
        <f>A65+1</f>
        <v>44</v>
      </c>
      <c r="B66" s="16" t="s">
        <v>74</v>
      </c>
      <c r="C66" s="29" t="s">
        <v>101</v>
      </c>
      <c r="D66" s="17" t="s">
        <v>51</v>
      </c>
      <c r="E66" s="14" t="s">
        <v>73</v>
      </c>
      <c r="F66" s="19" t="s">
        <v>27</v>
      </c>
      <c r="G66" s="15">
        <v>12200</v>
      </c>
      <c r="H66" s="15">
        <f t="shared" si="41"/>
        <v>350.14</v>
      </c>
      <c r="I66" s="15">
        <v>0</v>
      </c>
      <c r="J66" s="15">
        <f t="shared" si="42"/>
        <v>370.88</v>
      </c>
      <c r="K66" s="15">
        <v>25</v>
      </c>
      <c r="L66" s="52">
        <f t="shared" si="39"/>
        <v>746.02</v>
      </c>
      <c r="M66" s="32">
        <f t="shared" si="40"/>
        <v>11453.98</v>
      </c>
    </row>
    <row r="67" spans="1:13" ht="33.75" x14ac:dyDescent="0.25">
      <c r="A67" s="13">
        <f t="shared" si="43"/>
        <v>45</v>
      </c>
      <c r="B67" s="16" t="s">
        <v>85</v>
      </c>
      <c r="C67" s="29" t="s">
        <v>100</v>
      </c>
      <c r="D67" s="17" t="s">
        <v>51</v>
      </c>
      <c r="E67" s="14" t="s">
        <v>86</v>
      </c>
      <c r="F67" s="19" t="s">
        <v>27</v>
      </c>
      <c r="G67" s="15">
        <v>24400</v>
      </c>
      <c r="H67" s="15">
        <f t="shared" si="41"/>
        <v>700.28</v>
      </c>
      <c r="I67" s="15">
        <v>0</v>
      </c>
      <c r="J67" s="15">
        <f t="shared" si="42"/>
        <v>741.76</v>
      </c>
      <c r="K67" s="15">
        <v>25</v>
      </c>
      <c r="L67" s="52">
        <f t="shared" si="39"/>
        <v>1467.04</v>
      </c>
      <c r="M67" s="32">
        <f t="shared" si="40"/>
        <v>22932.959999999999</v>
      </c>
    </row>
    <row r="68" spans="1:13" ht="33.75" x14ac:dyDescent="0.25">
      <c r="A68" s="13">
        <f>A67+1</f>
        <v>46</v>
      </c>
      <c r="B68" s="16" t="s">
        <v>87</v>
      </c>
      <c r="C68" s="29" t="s">
        <v>100</v>
      </c>
      <c r="D68" s="17" t="s">
        <v>51</v>
      </c>
      <c r="E68" s="14" t="s">
        <v>88</v>
      </c>
      <c r="F68" s="19" t="s">
        <v>27</v>
      </c>
      <c r="G68" s="15">
        <v>11000</v>
      </c>
      <c r="H68" s="15">
        <f t="shared" si="41"/>
        <v>315.7</v>
      </c>
      <c r="I68" s="15">
        <v>0</v>
      </c>
      <c r="J68" s="15">
        <f t="shared" si="42"/>
        <v>334.4</v>
      </c>
      <c r="K68" s="15">
        <v>25</v>
      </c>
      <c r="L68" s="52">
        <f t="shared" si="39"/>
        <v>675.1</v>
      </c>
      <c r="M68" s="32">
        <f t="shared" si="40"/>
        <v>10324.9</v>
      </c>
    </row>
    <row r="69" spans="1:13" ht="33.75" x14ac:dyDescent="0.25">
      <c r="A69" s="13">
        <f t="shared" si="43"/>
        <v>47</v>
      </c>
      <c r="B69" s="16" t="s">
        <v>89</v>
      </c>
      <c r="C69" s="29" t="s">
        <v>100</v>
      </c>
      <c r="D69" s="17" t="s">
        <v>51</v>
      </c>
      <c r="E69" s="14" t="s">
        <v>88</v>
      </c>
      <c r="F69" s="19" t="s">
        <v>27</v>
      </c>
      <c r="G69" s="15">
        <v>10000</v>
      </c>
      <c r="H69" s="15">
        <f t="shared" si="41"/>
        <v>287</v>
      </c>
      <c r="I69" s="15">
        <v>0</v>
      </c>
      <c r="J69" s="15">
        <f t="shared" si="42"/>
        <v>304</v>
      </c>
      <c r="K69" s="15">
        <v>25</v>
      </c>
      <c r="L69" s="52">
        <f t="shared" ref="L69:L71" si="46">H69+I69+J69+K69</f>
        <v>616</v>
      </c>
      <c r="M69" s="32">
        <f t="shared" ref="M69:M71" si="47">G69-L69</f>
        <v>9384</v>
      </c>
    </row>
    <row r="70" spans="1:13" ht="33.75" x14ac:dyDescent="0.25">
      <c r="A70" s="13">
        <f t="shared" si="43"/>
        <v>48</v>
      </c>
      <c r="B70" s="16" t="s">
        <v>96</v>
      </c>
      <c r="C70" s="29" t="s">
        <v>101</v>
      </c>
      <c r="D70" s="17" t="s">
        <v>51</v>
      </c>
      <c r="E70" s="14" t="s">
        <v>88</v>
      </c>
      <c r="F70" s="19" t="s">
        <v>27</v>
      </c>
      <c r="G70" s="15">
        <v>10000</v>
      </c>
      <c r="H70" s="15">
        <f t="shared" si="41"/>
        <v>287</v>
      </c>
      <c r="I70" s="15">
        <v>0</v>
      </c>
      <c r="J70" s="15">
        <f t="shared" si="42"/>
        <v>304</v>
      </c>
      <c r="K70" s="15">
        <v>25</v>
      </c>
      <c r="L70" s="52">
        <f t="shared" si="46"/>
        <v>616</v>
      </c>
      <c r="M70" s="32">
        <f t="shared" si="47"/>
        <v>9384</v>
      </c>
    </row>
    <row r="71" spans="1:13" ht="33.75" x14ac:dyDescent="0.25">
      <c r="A71" s="13">
        <f>A70+1</f>
        <v>49</v>
      </c>
      <c r="B71" s="16" t="s">
        <v>97</v>
      </c>
      <c r="C71" s="29" t="s">
        <v>100</v>
      </c>
      <c r="D71" s="17" t="s">
        <v>51</v>
      </c>
      <c r="E71" s="14" t="s">
        <v>88</v>
      </c>
      <c r="F71" s="19" t="s">
        <v>27</v>
      </c>
      <c r="G71" s="15">
        <v>10000</v>
      </c>
      <c r="H71" s="15">
        <f t="shared" si="41"/>
        <v>287</v>
      </c>
      <c r="I71" s="15">
        <v>0</v>
      </c>
      <c r="J71" s="15">
        <f t="shared" si="42"/>
        <v>304</v>
      </c>
      <c r="K71" s="15">
        <v>25</v>
      </c>
      <c r="L71" s="52">
        <f t="shared" si="46"/>
        <v>616</v>
      </c>
      <c r="M71" s="32">
        <f t="shared" si="47"/>
        <v>9384</v>
      </c>
    </row>
    <row r="72" spans="1:13" ht="33.75" x14ac:dyDescent="0.25">
      <c r="A72" s="13">
        <f t="shared" ref="A72:A77" si="48">A71+1</f>
        <v>50</v>
      </c>
      <c r="B72" s="58" t="s">
        <v>119</v>
      </c>
      <c r="C72" s="29" t="s">
        <v>101</v>
      </c>
      <c r="D72" s="17" t="s">
        <v>51</v>
      </c>
      <c r="E72" s="14" t="s">
        <v>88</v>
      </c>
      <c r="F72" s="19" t="s">
        <v>27</v>
      </c>
      <c r="G72" s="15">
        <v>11000</v>
      </c>
      <c r="H72" s="15">
        <f t="shared" si="41"/>
        <v>315.7</v>
      </c>
      <c r="I72" s="15">
        <v>0</v>
      </c>
      <c r="J72" s="15">
        <f t="shared" si="42"/>
        <v>334.4</v>
      </c>
      <c r="K72" s="15">
        <v>25</v>
      </c>
      <c r="L72" s="52">
        <f t="shared" si="39"/>
        <v>675.1</v>
      </c>
      <c r="M72" s="32">
        <f t="shared" si="40"/>
        <v>10324.9</v>
      </c>
    </row>
    <row r="73" spans="1:13" ht="33.75" x14ac:dyDescent="0.25">
      <c r="A73" s="13">
        <f t="shared" si="48"/>
        <v>51</v>
      </c>
      <c r="B73" s="58" t="s">
        <v>120</v>
      </c>
      <c r="C73" s="29" t="s">
        <v>100</v>
      </c>
      <c r="D73" s="17" t="s">
        <v>51</v>
      </c>
      <c r="E73" s="14" t="s">
        <v>88</v>
      </c>
      <c r="F73" s="19" t="s">
        <v>27</v>
      </c>
      <c r="G73" s="15">
        <v>11000</v>
      </c>
      <c r="H73" s="15">
        <f t="shared" si="41"/>
        <v>315.7</v>
      </c>
      <c r="I73" s="15">
        <v>0</v>
      </c>
      <c r="J73" s="15">
        <f t="shared" si="42"/>
        <v>334.4</v>
      </c>
      <c r="K73" s="15">
        <v>25</v>
      </c>
      <c r="L73" s="52">
        <f t="shared" si="39"/>
        <v>675.1</v>
      </c>
      <c r="M73" s="32">
        <f t="shared" si="40"/>
        <v>10324.9</v>
      </c>
    </row>
    <row r="74" spans="1:13" ht="33.75" x14ac:dyDescent="0.25">
      <c r="A74" s="13">
        <f t="shared" si="48"/>
        <v>52</v>
      </c>
      <c r="B74" s="58" t="s">
        <v>121</v>
      </c>
      <c r="C74" s="29" t="s">
        <v>100</v>
      </c>
      <c r="D74" s="17" t="s">
        <v>51</v>
      </c>
      <c r="E74" s="14" t="s">
        <v>88</v>
      </c>
      <c r="F74" s="19" t="s">
        <v>27</v>
      </c>
      <c r="G74" s="15">
        <v>11000</v>
      </c>
      <c r="H74" s="15">
        <f t="shared" ref="H74:H76" si="49">G74*2.87/100</f>
        <v>315.7</v>
      </c>
      <c r="I74" s="15">
        <v>0</v>
      </c>
      <c r="J74" s="15">
        <f t="shared" ref="J74:J76" si="50">G74*3.04/100</f>
        <v>334.4</v>
      </c>
      <c r="K74" s="15">
        <v>25</v>
      </c>
      <c r="L74" s="52">
        <f t="shared" ref="L74:L76" si="51">H74+I74+J74+K74</f>
        <v>675.1</v>
      </c>
      <c r="M74" s="32">
        <f t="shared" ref="M74:M76" si="52">G74-L74</f>
        <v>10324.9</v>
      </c>
    </row>
    <row r="75" spans="1:13" ht="33.75" x14ac:dyDescent="0.25">
      <c r="A75" s="13">
        <f t="shared" si="48"/>
        <v>53</v>
      </c>
      <c r="B75" s="58" t="s">
        <v>123</v>
      </c>
      <c r="C75" s="29" t="s">
        <v>100</v>
      </c>
      <c r="D75" s="17" t="s">
        <v>51</v>
      </c>
      <c r="E75" s="14" t="s">
        <v>88</v>
      </c>
      <c r="F75" s="19" t="s">
        <v>27</v>
      </c>
      <c r="G75" s="15">
        <v>11000</v>
      </c>
      <c r="H75" s="15">
        <f t="shared" si="49"/>
        <v>315.7</v>
      </c>
      <c r="I75" s="15">
        <v>0</v>
      </c>
      <c r="J75" s="15">
        <f t="shared" si="50"/>
        <v>334.4</v>
      </c>
      <c r="K75" s="15">
        <v>25</v>
      </c>
      <c r="L75" s="52">
        <f t="shared" si="51"/>
        <v>675.1</v>
      </c>
      <c r="M75" s="32">
        <f t="shared" si="52"/>
        <v>10324.9</v>
      </c>
    </row>
    <row r="76" spans="1:13" ht="33.75" x14ac:dyDescent="0.25">
      <c r="A76" s="13">
        <f t="shared" si="48"/>
        <v>54</v>
      </c>
      <c r="B76" s="58" t="s">
        <v>130</v>
      </c>
      <c r="C76" s="29" t="s">
        <v>100</v>
      </c>
      <c r="D76" s="17" t="s">
        <v>51</v>
      </c>
      <c r="E76" s="14" t="s">
        <v>88</v>
      </c>
      <c r="F76" s="19" t="s">
        <v>27</v>
      </c>
      <c r="G76" s="15">
        <v>27000</v>
      </c>
      <c r="H76" s="15">
        <f t="shared" si="49"/>
        <v>774.9</v>
      </c>
      <c r="I76" s="15">
        <v>0</v>
      </c>
      <c r="J76" s="15">
        <f t="shared" si="50"/>
        <v>820.8</v>
      </c>
      <c r="K76" s="15">
        <v>25</v>
      </c>
      <c r="L76" s="52">
        <f t="shared" si="51"/>
        <v>1620.7</v>
      </c>
      <c r="M76" s="32">
        <f t="shared" si="52"/>
        <v>25379.3</v>
      </c>
    </row>
    <row r="77" spans="1:13" ht="33.75" x14ac:dyDescent="0.25">
      <c r="A77" s="13">
        <f t="shared" si="48"/>
        <v>55</v>
      </c>
      <c r="B77" s="59" t="s">
        <v>139</v>
      </c>
      <c r="C77" s="29" t="s">
        <v>100</v>
      </c>
      <c r="D77" s="17" t="s">
        <v>51</v>
      </c>
      <c r="E77" s="14" t="s">
        <v>88</v>
      </c>
      <c r="F77" s="19" t="s">
        <v>27</v>
      </c>
      <c r="G77" s="15">
        <v>27000</v>
      </c>
      <c r="H77" s="15">
        <f t="shared" si="41"/>
        <v>774.9</v>
      </c>
      <c r="I77" s="15">
        <v>0</v>
      </c>
      <c r="J77" s="15">
        <f t="shared" si="42"/>
        <v>820.8</v>
      </c>
      <c r="K77" s="15">
        <v>25</v>
      </c>
      <c r="L77" s="52">
        <f t="shared" si="39"/>
        <v>1620.7</v>
      </c>
      <c r="M77" s="32">
        <f t="shared" si="40"/>
        <v>25379.3</v>
      </c>
    </row>
    <row r="78" spans="1:13" x14ac:dyDescent="0.25">
      <c r="A78" s="24"/>
      <c r="B78" s="31" t="s">
        <v>36</v>
      </c>
      <c r="C78" s="27"/>
      <c r="D78" s="17"/>
      <c r="E78" s="19">
        <f>COUNTA(E62:E77)</f>
        <v>16</v>
      </c>
      <c r="F78" s="19"/>
      <c r="G78" s="15">
        <f t="shared" ref="G78:L78" si="53">SUM(G62:G77)</f>
        <v>259325</v>
      </c>
      <c r="H78" s="15">
        <f t="shared" si="53"/>
        <v>7442.63</v>
      </c>
      <c r="I78" s="15">
        <f t="shared" si="53"/>
        <v>0</v>
      </c>
      <c r="J78" s="15">
        <f t="shared" si="53"/>
        <v>7883.48</v>
      </c>
      <c r="K78" s="15">
        <f t="shared" si="53"/>
        <v>2607.8000000000002</v>
      </c>
      <c r="L78" s="52">
        <f t="shared" si="53"/>
        <v>17933.91</v>
      </c>
      <c r="M78" s="32">
        <f t="shared" si="40"/>
        <v>241391.09</v>
      </c>
    </row>
    <row r="79" spans="1:13" x14ac:dyDescent="0.25">
      <c r="A79" s="24"/>
      <c r="B79" s="31"/>
      <c r="C79" s="27"/>
      <c r="D79" s="17"/>
      <c r="E79" s="19"/>
      <c r="F79" s="19"/>
      <c r="G79" s="15"/>
      <c r="H79" s="15"/>
      <c r="I79" s="15"/>
      <c r="J79" s="15"/>
      <c r="K79" s="15"/>
      <c r="L79" s="45"/>
      <c r="M79" s="32"/>
    </row>
    <row r="80" spans="1:13" ht="22.5" x14ac:dyDescent="0.25">
      <c r="A80" s="13">
        <f>A77+1</f>
        <v>56</v>
      </c>
      <c r="B80" s="31" t="s">
        <v>122</v>
      </c>
      <c r="C80" s="27" t="s">
        <v>101</v>
      </c>
      <c r="D80" s="17" t="s">
        <v>52</v>
      </c>
      <c r="E80" s="19" t="s">
        <v>50</v>
      </c>
      <c r="F80" s="19" t="s">
        <v>26</v>
      </c>
      <c r="G80" s="15">
        <v>37950</v>
      </c>
      <c r="H80" s="15">
        <f>G80*2.87/100</f>
        <v>1089.17</v>
      </c>
      <c r="I80" s="15">
        <v>153.32</v>
      </c>
      <c r="J80" s="15">
        <f>G80*3.04/100</f>
        <v>1153.68</v>
      </c>
      <c r="K80" s="15">
        <v>480.6</v>
      </c>
      <c r="L80" s="52">
        <f>H80+I80+J80+K80</f>
        <v>2876.77</v>
      </c>
      <c r="M80" s="32">
        <f t="shared" ref="M80:M86" si="54">G80-L80</f>
        <v>35073.230000000003</v>
      </c>
    </row>
    <row r="81" spans="1:13" ht="22.5" x14ac:dyDescent="0.25">
      <c r="A81" s="13">
        <f>A80+1</f>
        <v>57</v>
      </c>
      <c r="B81" s="31" t="s">
        <v>32</v>
      </c>
      <c r="C81" s="27" t="s">
        <v>100</v>
      </c>
      <c r="D81" s="17" t="s">
        <v>52</v>
      </c>
      <c r="E81" s="19" t="s">
        <v>44</v>
      </c>
      <c r="F81" s="19" t="s">
        <v>27</v>
      </c>
      <c r="G81" s="15">
        <v>14520</v>
      </c>
      <c r="H81" s="15">
        <f t="shared" ref="H81:H85" si="55">G81*2.87/100</f>
        <v>416.72</v>
      </c>
      <c r="I81" s="15">
        <v>0</v>
      </c>
      <c r="J81" s="15">
        <f t="shared" ref="J81:J85" si="56">G81*3.04/100</f>
        <v>441.41</v>
      </c>
      <c r="K81" s="15">
        <v>25</v>
      </c>
      <c r="L81" s="52">
        <f t="shared" ref="L81:L85" si="57">H81+I81+J81+K81</f>
        <v>883.13</v>
      </c>
      <c r="M81" s="32">
        <f t="shared" si="54"/>
        <v>13636.87</v>
      </c>
    </row>
    <row r="82" spans="1:13" ht="22.5" x14ac:dyDescent="0.25">
      <c r="A82" s="13">
        <f>A81+1</f>
        <v>58</v>
      </c>
      <c r="B82" s="31" t="s">
        <v>17</v>
      </c>
      <c r="C82" s="27" t="s">
        <v>101</v>
      </c>
      <c r="D82" s="17" t="s">
        <v>52</v>
      </c>
      <c r="E82" s="19" t="s">
        <v>45</v>
      </c>
      <c r="F82" s="19" t="s">
        <v>27</v>
      </c>
      <c r="G82" s="15">
        <v>11000</v>
      </c>
      <c r="H82" s="15">
        <f t="shared" si="55"/>
        <v>315.7</v>
      </c>
      <c r="I82" s="15">
        <v>0</v>
      </c>
      <c r="J82" s="15">
        <f t="shared" si="56"/>
        <v>334.4</v>
      </c>
      <c r="K82" s="15">
        <v>25</v>
      </c>
      <c r="L82" s="52">
        <f t="shared" si="57"/>
        <v>675.1</v>
      </c>
      <c r="M82" s="32">
        <f t="shared" si="54"/>
        <v>10324.9</v>
      </c>
    </row>
    <row r="83" spans="1:13" ht="22.5" x14ac:dyDescent="0.25">
      <c r="A83" s="13">
        <f>A82+1</f>
        <v>59</v>
      </c>
      <c r="B83" s="31" t="s">
        <v>18</v>
      </c>
      <c r="C83" s="27" t="s">
        <v>101</v>
      </c>
      <c r="D83" s="17" t="s">
        <v>52</v>
      </c>
      <c r="E83" s="19" t="s">
        <v>45</v>
      </c>
      <c r="F83" s="19" t="s">
        <v>27</v>
      </c>
      <c r="G83" s="15">
        <v>11000</v>
      </c>
      <c r="H83" s="15">
        <f t="shared" si="55"/>
        <v>315.7</v>
      </c>
      <c r="I83" s="15">
        <v>0</v>
      </c>
      <c r="J83" s="15">
        <f t="shared" si="56"/>
        <v>334.4</v>
      </c>
      <c r="K83" s="15">
        <v>25</v>
      </c>
      <c r="L83" s="52">
        <f t="shared" si="57"/>
        <v>675.1</v>
      </c>
      <c r="M83" s="32">
        <f t="shared" si="54"/>
        <v>10324.9</v>
      </c>
    </row>
    <row r="84" spans="1:13" ht="22.5" x14ac:dyDescent="0.25">
      <c r="A84" s="13">
        <f t="shared" ref="A84:A85" si="58">A83+1</f>
        <v>60</v>
      </c>
      <c r="B84" s="31" t="s">
        <v>58</v>
      </c>
      <c r="C84" s="27" t="s">
        <v>101</v>
      </c>
      <c r="D84" s="17" t="s">
        <v>52</v>
      </c>
      <c r="E84" s="19" t="s">
        <v>1</v>
      </c>
      <c r="F84" s="19" t="s">
        <v>26</v>
      </c>
      <c r="G84" s="15">
        <v>11000</v>
      </c>
      <c r="H84" s="15">
        <f t="shared" si="55"/>
        <v>315.7</v>
      </c>
      <c r="I84" s="15">
        <v>0</v>
      </c>
      <c r="J84" s="15">
        <f t="shared" si="56"/>
        <v>334.4</v>
      </c>
      <c r="K84" s="15">
        <v>25</v>
      </c>
      <c r="L84" s="52">
        <f t="shared" si="57"/>
        <v>675.1</v>
      </c>
      <c r="M84" s="32">
        <f t="shared" si="54"/>
        <v>10324.9</v>
      </c>
    </row>
    <row r="85" spans="1:13" ht="22.5" x14ac:dyDescent="0.25">
      <c r="A85" s="13">
        <f t="shared" si="58"/>
        <v>61</v>
      </c>
      <c r="B85" s="31" t="s">
        <v>22</v>
      </c>
      <c r="C85" s="27" t="s">
        <v>100</v>
      </c>
      <c r="D85" s="17" t="s">
        <v>52</v>
      </c>
      <c r="E85" s="19" t="s">
        <v>46</v>
      </c>
      <c r="F85" s="19" t="s">
        <v>27</v>
      </c>
      <c r="G85" s="15">
        <v>12200</v>
      </c>
      <c r="H85" s="15">
        <f t="shared" si="55"/>
        <v>350.14</v>
      </c>
      <c r="I85" s="15">
        <v>0</v>
      </c>
      <c r="J85" s="15">
        <f t="shared" si="56"/>
        <v>370.88</v>
      </c>
      <c r="K85" s="15">
        <v>25</v>
      </c>
      <c r="L85" s="52">
        <f t="shared" si="57"/>
        <v>746.02</v>
      </c>
      <c r="M85" s="32">
        <f t="shared" si="54"/>
        <v>11453.98</v>
      </c>
    </row>
    <row r="86" spans="1:13" x14ac:dyDescent="0.25">
      <c r="A86" s="38"/>
      <c r="B86" s="39" t="s">
        <v>49</v>
      </c>
      <c r="C86" s="40"/>
      <c r="D86" s="41"/>
      <c r="E86" s="40">
        <f>COUNTA(E80:E85)</f>
        <v>6</v>
      </c>
      <c r="F86" s="40"/>
      <c r="G86" s="42">
        <f t="shared" ref="G86:L86" si="59">SUM(G80:G85)</f>
        <v>97670</v>
      </c>
      <c r="H86" s="42">
        <f>SUM(H80:H85)</f>
        <v>2803.13</v>
      </c>
      <c r="I86" s="42">
        <f t="shared" si="59"/>
        <v>153.32</v>
      </c>
      <c r="J86" s="42">
        <f t="shared" si="59"/>
        <v>2969.17</v>
      </c>
      <c r="K86" s="42">
        <f t="shared" si="59"/>
        <v>605.6</v>
      </c>
      <c r="L86" s="55">
        <f t="shared" si="59"/>
        <v>6531.22</v>
      </c>
      <c r="M86" s="50">
        <f t="shared" si="54"/>
        <v>91138.78</v>
      </c>
    </row>
    <row r="87" spans="1:13" x14ac:dyDescent="0.25">
      <c r="A87" s="38"/>
      <c r="B87" s="39"/>
      <c r="C87" s="40"/>
      <c r="D87" s="41"/>
      <c r="E87" s="40"/>
      <c r="F87" s="40"/>
      <c r="G87" s="42"/>
      <c r="H87" s="42"/>
      <c r="I87" s="42"/>
      <c r="J87" s="42"/>
      <c r="K87" s="42"/>
      <c r="L87" s="56"/>
      <c r="M87" s="57"/>
    </row>
    <row r="88" spans="1:13" x14ac:dyDescent="0.25">
      <c r="A88" s="38"/>
      <c r="B88" s="39" t="s">
        <v>104</v>
      </c>
      <c r="C88" s="40"/>
      <c r="D88" s="41"/>
      <c r="E88" s="40">
        <f>E8+E12+E16+E19+E45+E48+E51+E57+E60+E78+E86</f>
        <v>61</v>
      </c>
      <c r="F88" s="40"/>
      <c r="G88" s="42">
        <f>G86+G78+G8+G12+G16+G19+G45+G48+G51+G57+G60</f>
        <v>1661810.02</v>
      </c>
      <c r="H88" s="42">
        <f>H8+H12+H16+H19+H45+H48+H51+H57+H60+H78+H86</f>
        <v>47693.96</v>
      </c>
      <c r="I88" s="42">
        <f>I8+I12+I16+I19+I45+I48+I51+I57+I60+I78+I86</f>
        <v>93420.95</v>
      </c>
      <c r="J88" s="42">
        <f>J8+J12+J16+J19+J45+J48+J51+J57+J60+J78+J86</f>
        <v>48014.83</v>
      </c>
      <c r="K88" s="42">
        <f>K8+K12+K16+K19+K45+K48+K51+K57+K60+K78+K86</f>
        <v>28866.9</v>
      </c>
      <c r="L88" s="56">
        <f>H88+I88+J88+K88</f>
        <v>217996.64</v>
      </c>
      <c r="M88" s="56">
        <f>G88-L88</f>
        <v>1443813.38</v>
      </c>
    </row>
    <row r="89" spans="1:13" x14ac:dyDescent="0.25">
      <c r="B89" s="7" t="s">
        <v>19</v>
      </c>
      <c r="C89" s="7"/>
      <c r="D89" s="8">
        <f>E88</f>
        <v>61</v>
      </c>
      <c r="E89" s="43" t="s">
        <v>48</v>
      </c>
      <c r="F89" s="9">
        <f>G88</f>
        <v>1661810.02</v>
      </c>
      <c r="G89" s="6"/>
    </row>
    <row r="90" spans="1:13" x14ac:dyDescent="0.25">
      <c r="E90" s="44" t="s">
        <v>116</v>
      </c>
      <c r="F90" s="46">
        <f>M88</f>
        <v>1443813.38</v>
      </c>
    </row>
    <row r="103" spans="2:4" x14ac:dyDescent="0.25">
      <c r="B103" s="1"/>
      <c r="C103" s="1"/>
      <c r="D103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2022-11-04T13:31:49Z</cp:lastPrinted>
  <dcterms:created xsi:type="dcterms:W3CDTF">2016-03-03T19:51:24Z</dcterms:created>
  <dcterms:modified xsi:type="dcterms:W3CDTF">2023-01-16T14:23:52Z</dcterms:modified>
</cp:coreProperties>
</file>