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 Temporales\"/>
    </mc:Choice>
  </mc:AlternateContent>
  <xr:revisionPtr revIDLastSave="0" documentId="8_{89EF7038-8E95-4C78-A549-73CCE320FBF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07" l="1"/>
  <c r="E47" i="107" l="1"/>
  <c r="G47" i="107"/>
  <c r="I47" i="107"/>
  <c r="K47" i="107"/>
  <c r="J45" i="107"/>
  <c r="J47" i="107" s="1"/>
  <c r="H45" i="107"/>
  <c r="H47" i="107" s="1"/>
  <c r="G8" i="107"/>
  <c r="I8" i="107"/>
  <c r="K8" i="107"/>
  <c r="J5" i="107"/>
  <c r="J8" i="107" s="1"/>
  <c r="H5" i="107"/>
  <c r="H8" i="107" s="1"/>
  <c r="L45" i="107" l="1"/>
  <c r="L5" i="107"/>
  <c r="M5" i="107" s="1"/>
  <c r="M45" i="107" l="1"/>
  <c r="A6" i="107"/>
  <c r="E24" i="107"/>
  <c r="E37" i="107"/>
  <c r="L50" i="107"/>
  <c r="J42" i="107"/>
  <c r="J43" i="107" s="1"/>
  <c r="H42" i="107"/>
  <c r="H43" i="107" s="1"/>
  <c r="J39" i="107"/>
  <c r="H39" i="107"/>
  <c r="K43" i="107"/>
  <c r="I43" i="107"/>
  <c r="G43" i="107"/>
  <c r="E43" i="107"/>
  <c r="J23" i="107"/>
  <c r="H23" i="107"/>
  <c r="H24" i="107" s="1"/>
  <c r="L22" i="107"/>
  <c r="M22" i="107" s="1"/>
  <c r="I37" i="107"/>
  <c r="J35" i="107"/>
  <c r="H35" i="107"/>
  <c r="H37" i="107" s="1"/>
  <c r="L34" i="107"/>
  <c r="M34" i="107" s="1"/>
  <c r="L40" i="107"/>
  <c r="L27" i="107"/>
  <c r="L36" i="107"/>
  <c r="M36" i="107" s="1"/>
  <c r="L33" i="107"/>
  <c r="M33" i="107" s="1"/>
  <c r="L32" i="107"/>
  <c r="M32" i="107" s="1"/>
  <c r="L49" i="107"/>
  <c r="M49" i="107" s="1"/>
  <c r="L15" i="107"/>
  <c r="M15" i="107" s="1"/>
  <c r="L10" i="107"/>
  <c r="M10" i="107" s="1"/>
  <c r="L29" i="107"/>
  <c r="M29" i="107" s="1"/>
  <c r="L23" i="107" l="1"/>
  <c r="M23" i="107" s="1"/>
  <c r="L42" i="107"/>
  <c r="M42" i="107" s="1"/>
  <c r="M43" i="107" s="1"/>
  <c r="L39" i="107"/>
  <c r="M39" i="107" s="1"/>
  <c r="L26" i="107"/>
  <c r="L46" i="107"/>
  <c r="L21" i="107"/>
  <c r="M21" i="107" s="1"/>
  <c r="L20" i="107"/>
  <c r="M20" i="107" s="1"/>
  <c r="L19" i="107"/>
  <c r="M19" i="107" s="1"/>
  <c r="M46" i="107" l="1"/>
  <c r="M47" i="107" s="1"/>
  <c r="L47" i="107"/>
  <c r="L43" i="107"/>
  <c r="A7" i="107"/>
  <c r="A10" i="107" s="1"/>
  <c r="E16" i="107"/>
  <c r="K16" i="107"/>
  <c r="J16" i="107"/>
  <c r="I16" i="107"/>
  <c r="H16" i="107"/>
  <c r="G16" i="107"/>
  <c r="L14" i="107"/>
  <c r="M14" i="107" s="1"/>
  <c r="L13" i="107"/>
  <c r="M13" i="107" s="1"/>
  <c r="A13" i="107" l="1"/>
  <c r="A14" i="107" s="1"/>
  <c r="A15" i="107" s="1"/>
  <c r="A18" i="107" s="1"/>
  <c r="A19" i="107" s="1"/>
  <c r="A20" i="107" s="1"/>
  <c r="A22" i="107" s="1"/>
  <c r="A23" i="107" s="1"/>
  <c r="M40" i="107"/>
  <c r="L30" i="107"/>
  <c r="M30" i="107" s="1"/>
  <c r="L31" i="107"/>
  <c r="M31" i="107" s="1"/>
  <c r="L35" i="107"/>
  <c r="M35" i="107" s="1"/>
  <c r="L7" i="107"/>
  <c r="M7" i="107" s="1"/>
  <c r="K37" i="107"/>
  <c r="J37" i="107"/>
  <c r="G37" i="107"/>
  <c r="K24" i="107"/>
  <c r="J24" i="107"/>
  <c r="I24" i="107"/>
  <c r="G24" i="107"/>
  <c r="L18" i="107"/>
  <c r="L16" i="107"/>
  <c r="K11" i="107"/>
  <c r="J11" i="107"/>
  <c r="J52" i="107" s="1"/>
  <c r="I11" i="107"/>
  <c r="H11" i="107"/>
  <c r="H52" i="107" s="1"/>
  <c r="G11" i="107"/>
  <c r="E11" i="107"/>
  <c r="E8" i="107"/>
  <c r="E52" i="107" s="1"/>
  <c r="L6" i="107"/>
  <c r="M6" i="107" l="1"/>
  <c r="L8" i="107"/>
  <c r="M8" i="107" s="1"/>
  <c r="I52" i="107"/>
  <c r="G52" i="107"/>
  <c r="F53" i="107" s="1"/>
  <c r="K52" i="107"/>
  <c r="L37" i="107"/>
  <c r="M37" i="107" s="1"/>
  <c r="M50" i="107"/>
  <c r="L24" i="107"/>
  <c r="M24" i="107" s="1"/>
  <c r="L11" i="107"/>
  <c r="M11" i="107" s="1"/>
  <c r="M16" i="107"/>
  <c r="M18" i="107"/>
  <c r="L52" i="107" l="1"/>
  <c r="M52" i="107" s="1"/>
  <c r="F54" i="107" s="1"/>
  <c r="D53" i="107"/>
  <c r="A26" i="107" l="1"/>
  <c r="A29" i="107" s="1"/>
  <c r="M26" i="107"/>
  <c r="M27" i="107"/>
  <c r="A30" i="107" l="1"/>
  <c r="A31" i="107" s="1"/>
  <c r="A32" i="107" l="1"/>
  <c r="A33" i="107" l="1"/>
  <c r="A34" i="107" l="1"/>
  <c r="A35" i="107" s="1"/>
  <c r="A36" i="107" s="1"/>
  <c r="A39" i="107" l="1"/>
  <c r="A42" i="107" l="1"/>
  <c r="A45" i="107" l="1"/>
  <c r="A46" i="107" s="1"/>
  <c r="A49" i="107" s="1"/>
</calcChain>
</file>

<file path=xl/sharedStrings.xml><?xml version="1.0" encoding="utf-8"?>
<sst xmlns="http://schemas.openxmlformats.org/spreadsheetml/2006/main" count="164" uniqueCount="81">
  <si>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</si>
  <si>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</si>
  <si>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</si>
  <si>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</si>
  <si>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</si>
  <si>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</si>
  <si>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</si>
  <si>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</si>
  <si>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</si>
  <si>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</si>
  <si>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</si>
  <si>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</si>
  <si>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</si>
  <si>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</si>
  <si>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</si>
  <si>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</si>
  <si>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</si>
  <si>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</si>
  <si>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</si>
  <si>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</si>
  <si>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</si>
  <si>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</si>
  <si>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</si>
  <si>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</si>
  <si>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</si>
  <si>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</si>
  <si>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MAFER ANDREISY REYES SANTOS</t>
  </si>
  <si>
    <t>ABOGADA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</si>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</sst>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53</xdr:row>
      <xdr:rowOff>47625</xdr:rowOff>
    </xdr:from>
    <xdr:to>
      <xdr:col>6</xdr:col>
      <xdr:colOff>173354</xdr:colOff>
      <xdr:row>53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247650</xdr:colOff>
      <xdr:row>54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53</xdr:row>
      <xdr:rowOff>47625</xdr:rowOff>
    </xdr:from>
    <xdr:to>
      <xdr:col>6</xdr:col>
      <xdr:colOff>278129</xdr:colOff>
      <xdr:row>53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352425</xdr:colOff>
      <xdr:row>54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448931</xdr:colOff>
      <xdr:row>54</xdr:row>
      <xdr:rowOff>89857</xdr:rowOff>
    </xdr:from>
    <xdr:to>
      <xdr:col>9</xdr:col>
      <xdr:colOff>188702</xdr:colOff>
      <xdr:row>66</xdr:row>
      <xdr:rowOff>63450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58294" y="17423560"/>
          <a:ext cx="4996493" cy="22380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showOutlineSymbols="0" zoomScale="106" zoomScaleNormal="106" workbookViewId="0">
      <selection activeCell="B21" sqref="A21:XFD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6.25" customHeight="1" x14ac:dyDescent="0.25">
      <c r="A2" s="57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40"/>
      <c r="I4" s="40"/>
      <c r="J4" s="40"/>
      <c r="K4" s="40"/>
      <c r="L4" s="44"/>
      <c r="M4" s="46"/>
    </row>
    <row r="5" spans="1:13" ht="23.25" x14ac:dyDescent="0.25">
      <c r="A5" s="2">
        <v>1</v>
      </c>
      <c r="B5" s="52" t="s">
        <v>76</v>
      </c>
      <c r="C5" s="51" t="s">
        <v>17</v>
      </c>
      <c r="D5" s="16" t="s">
        <v>12</v>
      </c>
      <c r="E5" s="53" t="s">
        <v>77</v>
      </c>
      <c r="F5" s="17" t="s">
        <v>4</v>
      </c>
      <c r="G5" s="54">
        <v>54900</v>
      </c>
      <c r="H5" s="54">
        <f>G5*2.87/100</f>
        <v>1575.63</v>
      </c>
      <c r="I5" s="54">
        <v>2545.56</v>
      </c>
      <c r="J5" s="54">
        <f>G5*3.04/100</f>
        <v>1668.96</v>
      </c>
      <c r="K5" s="54">
        <v>25</v>
      </c>
      <c r="L5" s="39">
        <f>H5+I5+J5+K5</f>
        <v>5815.15</v>
      </c>
      <c r="M5" s="55">
        <f>G5-L5</f>
        <v>49084.85</v>
      </c>
    </row>
    <row r="6" spans="1:13" ht="22.5" x14ac:dyDescent="0.25">
      <c r="A6" s="13">
        <f>A5+1</f>
        <v>2</v>
      </c>
      <c r="B6" s="28" t="s">
        <v>26</v>
      </c>
      <c r="C6" s="24" t="s">
        <v>17</v>
      </c>
      <c r="D6" s="16" t="s">
        <v>12</v>
      </c>
      <c r="E6" s="17" t="s">
        <v>27</v>
      </c>
      <c r="F6" s="17" t="s">
        <v>4</v>
      </c>
      <c r="G6" s="15">
        <v>38500</v>
      </c>
      <c r="H6" s="15">
        <v>1104.95</v>
      </c>
      <c r="I6" s="15">
        <v>230.95</v>
      </c>
      <c r="J6" s="15">
        <v>1170.4000000000001</v>
      </c>
      <c r="K6" s="15">
        <v>25</v>
      </c>
      <c r="L6" s="45">
        <f>H6+I6+J6+K6</f>
        <v>2531.3000000000002</v>
      </c>
      <c r="M6" s="27">
        <f>G6-L6</f>
        <v>35968.699999999997</v>
      </c>
    </row>
    <row r="7" spans="1:13" x14ac:dyDescent="0.25">
      <c r="A7" s="13">
        <f>A6+1</f>
        <v>3</v>
      </c>
      <c r="B7" s="28" t="s">
        <v>28</v>
      </c>
      <c r="C7" s="25" t="s">
        <v>16</v>
      </c>
      <c r="D7" s="16" t="s">
        <v>12</v>
      </c>
      <c r="E7" s="17" t="s">
        <v>29</v>
      </c>
      <c r="F7" s="17" t="s">
        <v>4</v>
      </c>
      <c r="G7" s="15">
        <v>20000</v>
      </c>
      <c r="H7" s="15">
        <v>574</v>
      </c>
      <c r="I7" s="15">
        <v>0</v>
      </c>
      <c r="J7" s="15">
        <v>608</v>
      </c>
      <c r="K7" s="15">
        <v>25</v>
      </c>
      <c r="L7" s="45">
        <f t="shared" ref="L7" si="0">H7+I7+J7+K7</f>
        <v>1207</v>
      </c>
      <c r="M7" s="27">
        <f t="shared" ref="M7" si="1">G7-L7</f>
        <v>18793</v>
      </c>
    </row>
    <row r="8" spans="1:13" x14ac:dyDescent="0.25">
      <c r="A8" s="22"/>
      <c r="B8" s="28" t="s">
        <v>9</v>
      </c>
      <c r="C8" s="25"/>
      <c r="D8" s="16"/>
      <c r="E8" s="17">
        <f>COUNTA(E4:E7)</f>
        <v>3</v>
      </c>
      <c r="F8" s="17"/>
      <c r="G8" s="15">
        <f t="shared" ref="G8:L8" si="2">SUM(G5:G7)</f>
        <v>113400</v>
      </c>
      <c r="H8" s="15">
        <f t="shared" si="2"/>
        <v>3254.58</v>
      </c>
      <c r="I8" s="15">
        <f t="shared" si="2"/>
        <v>2776.51</v>
      </c>
      <c r="J8" s="15">
        <f t="shared" si="2"/>
        <v>3447.36</v>
      </c>
      <c r="K8" s="15">
        <f t="shared" si="2"/>
        <v>75</v>
      </c>
      <c r="L8" s="45">
        <f t="shared" si="2"/>
        <v>9553.4500000000007</v>
      </c>
      <c r="M8" s="27">
        <f>G8-L8</f>
        <v>103846.55</v>
      </c>
    </row>
    <row r="9" spans="1:13" x14ac:dyDescent="0.25">
      <c r="A9" s="22"/>
      <c r="B9" s="28"/>
      <c r="C9" s="25"/>
      <c r="D9" s="16"/>
      <c r="E9" s="29"/>
      <c r="F9" s="29"/>
      <c r="G9" s="15"/>
      <c r="H9" s="38"/>
      <c r="I9" s="15"/>
      <c r="J9" s="19"/>
      <c r="K9" s="41"/>
      <c r="L9" s="46"/>
      <c r="M9" s="42"/>
    </row>
    <row r="10" spans="1:13" ht="22.5" x14ac:dyDescent="0.25">
      <c r="A10" s="13">
        <f>A7+1</f>
        <v>4</v>
      </c>
      <c r="B10" s="28" t="s">
        <v>30</v>
      </c>
      <c r="C10" s="25" t="s">
        <v>17</v>
      </c>
      <c r="D10" s="16" t="s">
        <v>15</v>
      </c>
      <c r="E10" s="17" t="s">
        <v>31</v>
      </c>
      <c r="F10" s="17" t="s">
        <v>4</v>
      </c>
      <c r="G10" s="15">
        <v>38500</v>
      </c>
      <c r="H10" s="15">
        <v>1104.95</v>
      </c>
      <c r="I10" s="15">
        <v>230.95</v>
      </c>
      <c r="J10" s="15">
        <v>1170.4000000000001</v>
      </c>
      <c r="K10" s="15">
        <v>25</v>
      </c>
      <c r="L10" s="45">
        <f>H10+I10+J10+K10</f>
        <v>2531.3000000000002</v>
      </c>
      <c r="M10" s="27">
        <f>G10-L10</f>
        <v>35968.699999999997</v>
      </c>
    </row>
    <row r="11" spans="1:13" x14ac:dyDescent="0.25">
      <c r="A11" s="13"/>
      <c r="B11" s="28" t="s">
        <v>9</v>
      </c>
      <c r="C11" s="25"/>
      <c r="D11" s="16"/>
      <c r="E11" s="17">
        <f>COUNTA(E10:E10)</f>
        <v>1</v>
      </c>
      <c r="F11" s="17"/>
      <c r="G11" s="15">
        <f t="shared" ref="G11:L11" si="3">SUM(G10:G10)</f>
        <v>38500</v>
      </c>
      <c r="H11" s="15">
        <f t="shared" si="3"/>
        <v>1104.95</v>
      </c>
      <c r="I11" s="15">
        <f t="shared" si="3"/>
        <v>230.95</v>
      </c>
      <c r="J11" s="15">
        <f t="shared" si="3"/>
        <v>1170.4000000000001</v>
      </c>
      <c r="K11" s="15">
        <f t="shared" si="3"/>
        <v>25</v>
      </c>
      <c r="L11" s="45">
        <f t="shared" si="3"/>
        <v>2531.3000000000002</v>
      </c>
      <c r="M11" s="27">
        <f t="shared" ref="M11" si="4">G11-L11</f>
        <v>35968.699999999997</v>
      </c>
    </row>
    <row r="12" spans="1:13" x14ac:dyDescent="0.25">
      <c r="A12" s="13"/>
      <c r="B12" s="28"/>
      <c r="C12" s="25"/>
      <c r="D12" s="16"/>
      <c r="E12" s="17"/>
      <c r="F12" s="17"/>
      <c r="G12" s="21"/>
      <c r="H12" s="21"/>
      <c r="I12" s="21"/>
      <c r="J12" s="21"/>
      <c r="K12" s="21"/>
      <c r="L12" s="38"/>
      <c r="M12" s="27"/>
    </row>
    <row r="13" spans="1:13" ht="33.75" x14ac:dyDescent="0.25">
      <c r="A13" s="13">
        <f>A10+1</f>
        <v>5</v>
      </c>
      <c r="B13" s="28" t="s">
        <v>33</v>
      </c>
      <c r="C13" s="25" t="s">
        <v>16</v>
      </c>
      <c r="D13" s="16" t="s">
        <v>34</v>
      </c>
      <c r="E13" s="17" t="s">
        <v>35</v>
      </c>
      <c r="F13" s="17" t="s">
        <v>4</v>
      </c>
      <c r="G13" s="15">
        <v>30500</v>
      </c>
      <c r="H13" s="15">
        <v>875.35</v>
      </c>
      <c r="I13" s="15">
        <v>0</v>
      </c>
      <c r="J13" s="15">
        <v>927.2</v>
      </c>
      <c r="K13" s="15">
        <v>480.6</v>
      </c>
      <c r="L13" s="45">
        <f>H13+I13+J13+K13</f>
        <v>2283.15</v>
      </c>
      <c r="M13" s="27">
        <f t="shared" ref="M13:M14" si="5">G13-L13</f>
        <v>28216.85</v>
      </c>
    </row>
    <row r="14" spans="1:13" ht="36" customHeight="1" x14ac:dyDescent="0.25">
      <c r="A14" s="13">
        <f>A13+1</f>
        <v>6</v>
      </c>
      <c r="B14" s="28" t="s">
        <v>36</v>
      </c>
      <c r="C14" s="25" t="s">
        <v>16</v>
      </c>
      <c r="D14" s="16" t="s">
        <v>34</v>
      </c>
      <c r="E14" s="17" t="s">
        <v>37</v>
      </c>
      <c r="F14" s="17" t="s">
        <v>4</v>
      </c>
      <c r="G14" s="15">
        <v>26840</v>
      </c>
      <c r="H14" s="15">
        <v>770.31</v>
      </c>
      <c r="I14" s="15">
        <v>0</v>
      </c>
      <c r="J14" s="15">
        <v>815.94</v>
      </c>
      <c r="K14" s="15">
        <v>1537.45</v>
      </c>
      <c r="L14" s="45">
        <f>H14+I14+J14+K14</f>
        <v>3123.7</v>
      </c>
      <c r="M14" s="27">
        <f t="shared" si="5"/>
        <v>23716.3</v>
      </c>
    </row>
    <row r="15" spans="1:13" ht="33.75" x14ac:dyDescent="0.25">
      <c r="A15" s="13">
        <f>A14+1</f>
        <v>7</v>
      </c>
      <c r="B15" s="28" t="s">
        <v>38</v>
      </c>
      <c r="C15" s="25" t="s">
        <v>16</v>
      </c>
      <c r="D15" s="16" t="s">
        <v>34</v>
      </c>
      <c r="E15" s="17" t="s">
        <v>39</v>
      </c>
      <c r="F15" s="17" t="s">
        <v>4</v>
      </c>
      <c r="G15" s="15">
        <v>38500</v>
      </c>
      <c r="H15" s="15">
        <v>1104.95</v>
      </c>
      <c r="I15" s="15">
        <v>230.95</v>
      </c>
      <c r="J15" s="15">
        <v>1170.4000000000001</v>
      </c>
      <c r="K15" s="15">
        <v>25</v>
      </c>
      <c r="L15" s="45">
        <f>H15+I15+J15+K15</f>
        <v>2531.3000000000002</v>
      </c>
      <c r="M15" s="27">
        <f>G15-L15</f>
        <v>35968.699999999997</v>
      </c>
    </row>
    <row r="16" spans="1:13" x14ac:dyDescent="0.25">
      <c r="A16" s="22"/>
      <c r="B16" s="28" t="s">
        <v>9</v>
      </c>
      <c r="C16" s="25"/>
      <c r="D16" s="28"/>
      <c r="E16" s="17">
        <f>COUNTA(E13:E15)</f>
        <v>3</v>
      </c>
      <c r="F16" s="30"/>
      <c r="G16" s="15">
        <f t="shared" ref="G16:M16" si="6">SUM(G13:G15)</f>
        <v>95840</v>
      </c>
      <c r="H16" s="15">
        <f t="shared" si="6"/>
        <v>2750.61</v>
      </c>
      <c r="I16" s="15">
        <f t="shared" si="6"/>
        <v>230.95</v>
      </c>
      <c r="J16" s="15">
        <f t="shared" si="6"/>
        <v>2913.54</v>
      </c>
      <c r="K16" s="15">
        <f t="shared" si="6"/>
        <v>2043.05</v>
      </c>
      <c r="L16" s="45">
        <f t="shared" si="6"/>
        <v>7938.15</v>
      </c>
      <c r="M16" s="27">
        <f t="shared" si="6"/>
        <v>87901.85</v>
      </c>
    </row>
    <row r="17" spans="1:13" x14ac:dyDescent="0.25">
      <c r="A17" s="22"/>
      <c r="B17" s="28"/>
      <c r="C17" s="25"/>
      <c r="D17" s="16"/>
      <c r="E17" s="17"/>
      <c r="F17" s="17"/>
      <c r="G17" s="15"/>
      <c r="H17" s="15"/>
      <c r="I17" s="15"/>
      <c r="J17" s="15"/>
      <c r="K17" s="15"/>
      <c r="L17" s="38"/>
      <c r="M17" s="27"/>
    </row>
    <row r="18" spans="1:13" ht="21.75" customHeight="1" x14ac:dyDescent="0.25">
      <c r="A18" s="13">
        <f>A15+1</f>
        <v>8</v>
      </c>
      <c r="B18" s="28" t="s">
        <v>40</v>
      </c>
      <c r="C18" s="25" t="s">
        <v>16</v>
      </c>
      <c r="D18" s="16" t="s">
        <v>18</v>
      </c>
      <c r="E18" s="17" t="s">
        <v>41</v>
      </c>
      <c r="F18" s="17" t="s">
        <v>4</v>
      </c>
      <c r="G18" s="15">
        <v>48800</v>
      </c>
      <c r="H18" s="15">
        <v>1400.56</v>
      </c>
      <c r="I18" s="15">
        <v>1684.64</v>
      </c>
      <c r="J18" s="15">
        <v>1483.52</v>
      </c>
      <c r="K18" s="15">
        <v>480.6</v>
      </c>
      <c r="L18" s="45">
        <f>H18+I18+J18+K18</f>
        <v>5049.32</v>
      </c>
      <c r="M18" s="27">
        <f t="shared" ref="M18:M24" si="7">G18-L18</f>
        <v>43750.68</v>
      </c>
    </row>
    <row r="19" spans="1:13" ht="21.75" customHeight="1" x14ac:dyDescent="0.25">
      <c r="A19" s="13">
        <f>A18+1</f>
        <v>9</v>
      </c>
      <c r="B19" s="28" t="s">
        <v>42</v>
      </c>
      <c r="C19" s="25" t="s">
        <v>17</v>
      </c>
      <c r="D19" s="16" t="s">
        <v>18</v>
      </c>
      <c r="E19" s="17" t="s">
        <v>43</v>
      </c>
      <c r="F19" s="17" t="s">
        <v>4</v>
      </c>
      <c r="G19" s="15">
        <v>42700</v>
      </c>
      <c r="H19" s="15">
        <v>1225.49</v>
      </c>
      <c r="I19" s="15">
        <v>823.71</v>
      </c>
      <c r="J19" s="15">
        <v>1298.08</v>
      </c>
      <c r="K19" s="15">
        <v>25</v>
      </c>
      <c r="L19" s="45">
        <f t="shared" ref="L19:L20" si="8">H19+I19+J19+K19</f>
        <v>3372.28</v>
      </c>
      <c r="M19" s="27">
        <f t="shared" ref="M19:M20" si="9">G19-L19</f>
        <v>39327.72</v>
      </c>
    </row>
    <row r="20" spans="1:13" ht="22.5" x14ac:dyDescent="0.25">
      <c r="A20" s="13">
        <f t="shared" ref="A20:A23" si="10">A19+1</f>
        <v>10</v>
      </c>
      <c r="B20" s="50" t="s">
        <v>44</v>
      </c>
      <c r="C20" s="26" t="s">
        <v>16</v>
      </c>
      <c r="D20" s="16" t="s">
        <v>18</v>
      </c>
      <c r="E20" s="17" t="s">
        <v>45</v>
      </c>
      <c r="F20" s="17" t="s">
        <v>4</v>
      </c>
      <c r="G20" s="15">
        <v>65000</v>
      </c>
      <c r="H20" s="15">
        <v>1865.5</v>
      </c>
      <c r="I20" s="15">
        <v>4427.58</v>
      </c>
      <c r="J20" s="15">
        <v>1976</v>
      </c>
      <c r="K20" s="15">
        <v>25</v>
      </c>
      <c r="L20" s="45">
        <f t="shared" si="8"/>
        <v>8294.08</v>
      </c>
      <c r="M20" s="27">
        <f t="shared" si="9"/>
        <v>56705.919999999998</v>
      </c>
    </row>
    <row r="21" spans="1:13" ht="22.5" x14ac:dyDescent="0.25">
      <c r="A21" s="13">
        <f>+A20+1</f>
        <v>11</v>
      </c>
      <c r="B21" s="50" t="s">
        <v>46</v>
      </c>
      <c r="C21" s="26" t="s">
        <v>16</v>
      </c>
      <c r="D21" s="16" t="s">
        <v>18</v>
      </c>
      <c r="E21" s="17" t="s">
        <v>47</v>
      </c>
      <c r="F21" s="17" t="s">
        <v>4</v>
      </c>
      <c r="G21" s="15">
        <v>52690</v>
      </c>
      <c r="H21" s="15">
        <v>1512.2</v>
      </c>
      <c r="I21" s="15">
        <v>2233.65</v>
      </c>
      <c r="J21" s="15">
        <v>1601.78</v>
      </c>
      <c r="K21" s="15">
        <v>25</v>
      </c>
      <c r="L21" s="45">
        <f t="shared" ref="L21:L23" si="11">H21+I21+J21+K21</f>
        <v>5372.63</v>
      </c>
      <c r="M21" s="27">
        <f t="shared" ref="M21:M23" si="12">G21-L21</f>
        <v>47317.37</v>
      </c>
    </row>
    <row r="22" spans="1:13" ht="26.25" customHeight="1" x14ac:dyDescent="0.25">
      <c r="A22" s="13">
        <f t="shared" si="10"/>
        <v>12</v>
      </c>
      <c r="B22" s="50" t="s">
        <v>48</v>
      </c>
      <c r="C22" s="26" t="s">
        <v>16</v>
      </c>
      <c r="D22" s="16" t="s">
        <v>18</v>
      </c>
      <c r="E22" s="17" t="s">
        <v>47</v>
      </c>
      <c r="F22" s="17" t="s">
        <v>4</v>
      </c>
      <c r="G22" s="15">
        <v>44000</v>
      </c>
      <c r="H22" s="15">
        <v>1262.8</v>
      </c>
      <c r="I22" s="15">
        <v>1007.19</v>
      </c>
      <c r="J22" s="15">
        <v>1337.6</v>
      </c>
      <c r="K22" s="15">
        <v>25</v>
      </c>
      <c r="L22" s="45">
        <f t="shared" si="11"/>
        <v>3632.59</v>
      </c>
      <c r="M22" s="27">
        <f t="shared" si="12"/>
        <v>40367.410000000003</v>
      </c>
    </row>
    <row r="23" spans="1:13" ht="22.5" x14ac:dyDescent="0.25">
      <c r="A23" s="13">
        <f t="shared" si="10"/>
        <v>13</v>
      </c>
      <c r="B23" s="28" t="s">
        <v>71</v>
      </c>
      <c r="C23" s="25" t="s">
        <v>16</v>
      </c>
      <c r="D23" s="16" t="s">
        <v>18</v>
      </c>
      <c r="E23" s="17" t="s">
        <v>32</v>
      </c>
      <c r="F23" s="17" t="s">
        <v>4</v>
      </c>
      <c r="G23" s="15">
        <v>33000</v>
      </c>
      <c r="H23" s="15">
        <f>G23*2.87/100</f>
        <v>947.1</v>
      </c>
      <c r="I23" s="15">
        <v>0</v>
      </c>
      <c r="J23" s="15">
        <f>G23*3.04/100</f>
        <v>1003.2</v>
      </c>
      <c r="K23" s="15">
        <v>25</v>
      </c>
      <c r="L23" s="47">
        <f t="shared" si="11"/>
        <v>1975.3</v>
      </c>
      <c r="M23" s="27">
        <f t="shared" si="12"/>
        <v>31024.7</v>
      </c>
    </row>
    <row r="24" spans="1:13" x14ac:dyDescent="0.25">
      <c r="A24" s="22"/>
      <c r="B24" s="28" t="s">
        <v>9</v>
      </c>
      <c r="C24" s="25"/>
      <c r="D24" s="16"/>
      <c r="E24" s="17">
        <f>COUNTA(E18:E23)</f>
        <v>6</v>
      </c>
      <c r="F24" s="17"/>
      <c r="G24" s="15">
        <f>SUM(G18:G23)</f>
        <v>286190</v>
      </c>
      <c r="H24" s="15">
        <f>SUM(H18:H23)</f>
        <v>8213.65</v>
      </c>
      <c r="I24" s="15">
        <f>SUM(I18:I23)</f>
        <v>10176.77</v>
      </c>
      <c r="J24" s="15">
        <f>SUM(J18:J23)</f>
        <v>8700.18</v>
      </c>
      <c r="K24" s="15">
        <f>SUM(K18:K23)</f>
        <v>605.6</v>
      </c>
      <c r="L24" s="45">
        <f>SUM(L18:L23)</f>
        <v>27696.2</v>
      </c>
      <c r="M24" s="27">
        <f t="shared" si="7"/>
        <v>258493.8</v>
      </c>
    </row>
    <row r="25" spans="1:13" ht="18" customHeight="1" x14ac:dyDescent="0.25">
      <c r="A25" s="22"/>
      <c r="B25" s="28"/>
      <c r="C25" s="25"/>
      <c r="D25" s="16"/>
      <c r="E25" s="17"/>
      <c r="F25" s="17"/>
      <c r="G25" s="15"/>
      <c r="H25" s="15"/>
      <c r="I25" s="15"/>
      <c r="J25" s="15"/>
      <c r="K25" s="15"/>
      <c r="L25" s="45"/>
      <c r="M25" s="27"/>
    </row>
    <row r="26" spans="1:13" ht="21.75" customHeight="1" x14ac:dyDescent="0.25">
      <c r="A26" s="22">
        <f>A23+1</f>
        <v>14</v>
      </c>
      <c r="B26" s="28" t="s">
        <v>49</v>
      </c>
      <c r="C26" s="25" t="s">
        <v>17</v>
      </c>
      <c r="D26" s="16" t="s">
        <v>69</v>
      </c>
      <c r="E26" s="16" t="s">
        <v>50</v>
      </c>
      <c r="F26" s="17" t="s">
        <v>4</v>
      </c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5">
        <f>H26+I26+J26+K26</f>
        <v>7181.32</v>
      </c>
      <c r="M26" s="27">
        <f>G26-L26</f>
        <v>53318.68</v>
      </c>
    </row>
    <row r="27" spans="1:13" x14ac:dyDescent="0.25">
      <c r="A27" s="22"/>
      <c r="B27" s="28" t="s">
        <v>9</v>
      </c>
      <c r="C27" s="25"/>
      <c r="D27" s="16"/>
      <c r="E27" s="17">
        <v>1</v>
      </c>
      <c r="F27" s="17"/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5">
        <f>H27+I27+J27+K27</f>
        <v>7181.32</v>
      </c>
      <c r="M27" s="27">
        <f t="shared" ref="M27" si="13">G27-L27</f>
        <v>53318.68</v>
      </c>
    </row>
    <row r="28" spans="1:13" ht="16.5" customHeight="1" x14ac:dyDescent="0.25">
      <c r="A28" s="22"/>
      <c r="B28" s="28"/>
      <c r="C28" s="25"/>
      <c r="D28" s="16"/>
      <c r="E28" s="17"/>
      <c r="F28" s="17"/>
      <c r="G28" s="21"/>
      <c r="H28" s="21"/>
      <c r="I28" s="21"/>
      <c r="J28" s="21"/>
      <c r="K28" s="21"/>
      <c r="L28" s="38"/>
      <c r="M28" s="27"/>
    </row>
    <row r="29" spans="1:13" ht="36.75" customHeight="1" x14ac:dyDescent="0.25">
      <c r="A29" s="13">
        <f>A26+1</f>
        <v>15</v>
      </c>
      <c r="B29" s="28" t="s">
        <v>51</v>
      </c>
      <c r="C29" s="25" t="s">
        <v>17</v>
      </c>
      <c r="D29" s="16" t="s">
        <v>10</v>
      </c>
      <c r="E29" s="17" t="s">
        <v>52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5">
        <f t="shared" ref="L29" si="14">H29+I29+J29+K29</f>
        <v>1798</v>
      </c>
      <c r="M29" s="27">
        <f t="shared" ref="M29" si="15">G29-L29</f>
        <v>28202</v>
      </c>
    </row>
    <row r="30" spans="1:13" ht="37.5" customHeight="1" x14ac:dyDescent="0.25">
      <c r="A30" s="13">
        <f t="shared" ref="A30:A36" si="16">A29+1</f>
        <v>16</v>
      </c>
      <c r="B30" s="28" t="s">
        <v>68</v>
      </c>
      <c r="C30" s="25" t="s">
        <v>17</v>
      </c>
      <c r="D30" s="16" t="s">
        <v>10</v>
      </c>
      <c r="E30" s="17" t="s">
        <v>52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5">
        <f t="shared" ref="L30:L35" si="17">H30+I30+J30+K30</f>
        <v>1798</v>
      </c>
      <c r="M30" s="27">
        <f t="shared" ref="M30:M37" si="18">G30-L30</f>
        <v>28202</v>
      </c>
    </row>
    <row r="31" spans="1:13" ht="33.75" x14ac:dyDescent="0.25">
      <c r="A31" s="13">
        <f t="shared" si="16"/>
        <v>17</v>
      </c>
      <c r="B31" s="50" t="s">
        <v>67</v>
      </c>
      <c r="C31" s="26" t="s">
        <v>17</v>
      </c>
      <c r="D31" s="16" t="s">
        <v>10</v>
      </c>
      <c r="E31" s="17" t="s">
        <v>52</v>
      </c>
      <c r="F31" s="17" t="s">
        <v>4</v>
      </c>
      <c r="G31" s="15">
        <v>37400</v>
      </c>
      <c r="H31" s="15">
        <v>1073.3800000000001</v>
      </c>
      <c r="I31" s="15">
        <v>75.7</v>
      </c>
      <c r="J31" s="15">
        <v>1136.96</v>
      </c>
      <c r="K31" s="15">
        <v>25</v>
      </c>
      <c r="L31" s="45">
        <f t="shared" si="17"/>
        <v>2311.04</v>
      </c>
      <c r="M31" s="27">
        <f t="shared" si="18"/>
        <v>35088.959999999999</v>
      </c>
    </row>
    <row r="32" spans="1:13" ht="33.75" x14ac:dyDescent="0.25">
      <c r="A32" s="13">
        <f t="shared" si="16"/>
        <v>18</v>
      </c>
      <c r="B32" s="50" t="s">
        <v>53</v>
      </c>
      <c r="C32" s="26" t="s">
        <v>17</v>
      </c>
      <c r="D32" s="16" t="s">
        <v>10</v>
      </c>
      <c r="E32" s="14" t="s">
        <v>54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1847.4</v>
      </c>
      <c r="L32" s="45">
        <f>H32+I32+J32+K32</f>
        <v>4353.7</v>
      </c>
      <c r="M32" s="27">
        <f>G32-L32</f>
        <v>34146.300000000003</v>
      </c>
    </row>
    <row r="33" spans="1:13" ht="33.75" x14ac:dyDescent="0.25">
      <c r="A33" s="13">
        <f t="shared" si="16"/>
        <v>19</v>
      </c>
      <c r="B33" s="50" t="s">
        <v>55</v>
      </c>
      <c r="C33" s="26" t="s">
        <v>17</v>
      </c>
      <c r="D33" s="16" t="s">
        <v>10</v>
      </c>
      <c r="E33" s="14" t="s">
        <v>54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480.6</v>
      </c>
      <c r="L33" s="45">
        <f>H33+I33+J33+K33</f>
        <v>2986.9</v>
      </c>
      <c r="M33" s="27">
        <f>G33-L33</f>
        <v>35513.1</v>
      </c>
    </row>
    <row r="34" spans="1:13" ht="33.75" x14ac:dyDescent="0.25">
      <c r="A34" s="13">
        <f t="shared" si="16"/>
        <v>20</v>
      </c>
      <c r="B34" s="50" t="s">
        <v>57</v>
      </c>
      <c r="C34" s="26" t="s">
        <v>16</v>
      </c>
      <c r="D34" s="16" t="s">
        <v>10</v>
      </c>
      <c r="E34" s="14" t="s">
        <v>75</v>
      </c>
      <c r="F34" s="17" t="s">
        <v>4</v>
      </c>
      <c r="G34" s="15">
        <v>30000</v>
      </c>
      <c r="H34" s="15">
        <v>861</v>
      </c>
      <c r="I34" s="15">
        <v>0</v>
      </c>
      <c r="J34" s="15">
        <v>912</v>
      </c>
      <c r="K34" s="15">
        <v>25</v>
      </c>
      <c r="L34" s="45">
        <f t="shared" ref="L34" si="19">H34+I34+J34+K34</f>
        <v>1798</v>
      </c>
      <c r="M34" s="27">
        <f t="shared" ref="M34" si="20">G34-L34</f>
        <v>28202</v>
      </c>
    </row>
    <row r="35" spans="1:13" ht="33.75" x14ac:dyDescent="0.25">
      <c r="A35" s="13">
        <f t="shared" si="16"/>
        <v>21</v>
      </c>
      <c r="B35" s="50" t="s">
        <v>70</v>
      </c>
      <c r="C35" s="26" t="s">
        <v>17</v>
      </c>
      <c r="D35" s="16" t="s">
        <v>10</v>
      </c>
      <c r="E35" s="14" t="s">
        <v>75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5">
        <f t="shared" si="17"/>
        <v>1620.7</v>
      </c>
      <c r="M35" s="27">
        <f t="shared" si="18"/>
        <v>25379.3</v>
      </c>
    </row>
    <row r="36" spans="1:13" ht="33.75" x14ac:dyDescent="0.25">
      <c r="A36" s="13">
        <f t="shared" si="16"/>
        <v>22</v>
      </c>
      <c r="B36" s="50" t="s">
        <v>56</v>
      </c>
      <c r="C36" s="26" t="s">
        <v>17</v>
      </c>
      <c r="D36" s="16" t="s">
        <v>10</v>
      </c>
      <c r="E36" s="14" t="s">
        <v>54</v>
      </c>
      <c r="F36" s="17" t="s">
        <v>4</v>
      </c>
      <c r="G36" s="15">
        <v>38500</v>
      </c>
      <c r="H36" s="15">
        <v>1104.95</v>
      </c>
      <c r="I36" s="15">
        <v>0</v>
      </c>
      <c r="J36" s="15">
        <v>1170.4000000000001</v>
      </c>
      <c r="K36" s="15">
        <v>3049.9</v>
      </c>
      <c r="L36" s="45">
        <f>H36+I36+J36+K36</f>
        <v>5325.25</v>
      </c>
      <c r="M36" s="27">
        <f>G36-L36</f>
        <v>33174.75</v>
      </c>
    </row>
    <row r="37" spans="1:13" x14ac:dyDescent="0.25">
      <c r="A37" s="22"/>
      <c r="B37" s="28" t="s">
        <v>9</v>
      </c>
      <c r="C37" s="25"/>
      <c r="D37" s="16"/>
      <c r="E37" s="17">
        <f>COUNTA(E29:E36)</f>
        <v>8</v>
      </c>
      <c r="F37" s="17"/>
      <c r="G37" s="15">
        <f t="shared" ref="G37:L37" si="21">SUM(G29:G36)</f>
        <v>269900</v>
      </c>
      <c r="H37" s="15">
        <f t="shared" si="21"/>
        <v>7746.13</v>
      </c>
      <c r="I37" s="15">
        <f t="shared" si="21"/>
        <v>537.6</v>
      </c>
      <c r="J37" s="15">
        <f t="shared" si="21"/>
        <v>8204.9599999999991</v>
      </c>
      <c r="K37" s="15">
        <f t="shared" si="21"/>
        <v>5502.9</v>
      </c>
      <c r="L37" s="45">
        <f t="shared" si="21"/>
        <v>21991.59</v>
      </c>
      <c r="M37" s="27">
        <f t="shared" si="18"/>
        <v>247908.41</v>
      </c>
    </row>
    <row r="38" spans="1:13" x14ac:dyDescent="0.25">
      <c r="A38" s="22"/>
      <c r="B38" s="28"/>
      <c r="C38" s="25"/>
      <c r="D38" s="16"/>
      <c r="E38" s="17"/>
      <c r="F38" s="17"/>
      <c r="G38" s="15"/>
      <c r="H38" s="15"/>
      <c r="I38" s="15"/>
      <c r="J38" s="15"/>
      <c r="K38" s="15"/>
      <c r="L38" s="38"/>
      <c r="M38" s="27"/>
    </row>
    <row r="39" spans="1:13" ht="47.25" customHeight="1" x14ac:dyDescent="0.25">
      <c r="A39" s="13">
        <f>A36+1</f>
        <v>23</v>
      </c>
      <c r="B39" s="28" t="s">
        <v>58</v>
      </c>
      <c r="C39" s="25" t="s">
        <v>16</v>
      </c>
      <c r="D39" s="16" t="s">
        <v>60</v>
      </c>
      <c r="E39" s="17" t="s">
        <v>59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5">
        <f>H39+I39+J39+K39</f>
        <v>2531.3000000000002</v>
      </c>
      <c r="M39" s="27">
        <f>G39-L39</f>
        <v>35968.699999999997</v>
      </c>
    </row>
    <row r="40" spans="1:13" x14ac:dyDescent="0.25">
      <c r="A40" s="13"/>
      <c r="B40" s="28" t="s">
        <v>9</v>
      </c>
      <c r="C40" s="25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5">
        <f>H40+I40+J40+K40</f>
        <v>2531.3000000000002</v>
      </c>
      <c r="M40" s="27">
        <f t="shared" ref="M40:M50" si="22">G40-L40</f>
        <v>35968.699999999997</v>
      </c>
    </row>
    <row r="41" spans="1:13" x14ac:dyDescent="0.25">
      <c r="A41" s="13"/>
      <c r="B41" s="28"/>
      <c r="C41" s="25"/>
      <c r="D41" s="16"/>
      <c r="E41" s="17"/>
      <c r="F41" s="17"/>
      <c r="G41" s="15"/>
      <c r="H41" s="15"/>
      <c r="I41" s="15"/>
      <c r="J41" s="15"/>
      <c r="K41" s="15"/>
      <c r="L41" s="45"/>
      <c r="M41" s="27"/>
    </row>
    <row r="42" spans="1:13" ht="33.75" x14ac:dyDescent="0.25">
      <c r="A42" s="13">
        <f>A39+1</f>
        <v>24</v>
      </c>
      <c r="B42" s="28" t="s">
        <v>64</v>
      </c>
      <c r="C42" s="25" t="s">
        <v>17</v>
      </c>
      <c r="D42" s="16" t="s">
        <v>72</v>
      </c>
      <c r="E42" s="17" t="s">
        <v>73</v>
      </c>
      <c r="F42" s="17" t="s">
        <v>4</v>
      </c>
      <c r="G42" s="15">
        <v>54900</v>
      </c>
      <c r="H42" s="15">
        <f>G42*2.87/100</f>
        <v>1575.63</v>
      </c>
      <c r="I42" s="15">
        <v>2318.69</v>
      </c>
      <c r="J42" s="15">
        <f>G42*3.04/100</f>
        <v>1668.96</v>
      </c>
      <c r="K42" s="15">
        <v>1537.45</v>
      </c>
      <c r="L42" s="45">
        <f t="shared" ref="L42" si="23">H42+I42+J42+K42</f>
        <v>7100.73</v>
      </c>
      <c r="M42" s="27">
        <f t="shared" ref="M42" si="24">G42-L42</f>
        <v>47799.27</v>
      </c>
    </row>
    <row r="43" spans="1:13" x14ac:dyDescent="0.25">
      <c r="A43" s="13"/>
      <c r="B43" s="28" t="s">
        <v>9</v>
      </c>
      <c r="C43" s="25"/>
      <c r="D43" s="16"/>
      <c r="E43" s="17">
        <f>COUNTA(E42:E42)</f>
        <v>1</v>
      </c>
      <c r="F43" s="17"/>
      <c r="G43" s="15">
        <f t="shared" ref="G43:M43" si="25">SUM(G42:G42)</f>
        <v>54900</v>
      </c>
      <c r="H43" s="15">
        <f t="shared" si="25"/>
        <v>1575.63</v>
      </c>
      <c r="I43" s="15">
        <f t="shared" si="25"/>
        <v>2318.69</v>
      </c>
      <c r="J43" s="15">
        <f t="shared" si="25"/>
        <v>1668.96</v>
      </c>
      <c r="K43" s="15">
        <f t="shared" si="25"/>
        <v>1537.45</v>
      </c>
      <c r="L43" s="45">
        <f t="shared" si="25"/>
        <v>7100.73</v>
      </c>
      <c r="M43" s="27">
        <f t="shared" si="25"/>
        <v>47799.27</v>
      </c>
    </row>
    <row r="44" spans="1:13" x14ac:dyDescent="0.25">
      <c r="A44" s="13"/>
      <c r="B44" s="28"/>
      <c r="C44" s="25"/>
      <c r="D44" s="16"/>
      <c r="E44" s="17"/>
      <c r="F44" s="17"/>
      <c r="G44" s="15"/>
      <c r="H44" s="15"/>
      <c r="I44" s="15"/>
      <c r="J44" s="15"/>
      <c r="K44" s="15"/>
      <c r="L44" s="45"/>
      <c r="M44" s="27"/>
    </row>
    <row r="45" spans="1:13" ht="34.5" customHeight="1" x14ac:dyDescent="0.25">
      <c r="A45" s="13">
        <f>A42+1</f>
        <v>25</v>
      </c>
      <c r="B45" s="28" t="s">
        <v>78</v>
      </c>
      <c r="C45" s="25" t="s">
        <v>17</v>
      </c>
      <c r="D45" s="16" t="s">
        <v>61</v>
      </c>
      <c r="E45" s="17" t="s">
        <v>79</v>
      </c>
      <c r="F45" s="17" t="s">
        <v>4</v>
      </c>
      <c r="G45" s="15">
        <v>70000</v>
      </c>
      <c r="H45" s="15">
        <f>G45*2.87/100</f>
        <v>2009</v>
      </c>
      <c r="I45" s="15">
        <v>5368.48</v>
      </c>
      <c r="J45" s="15">
        <f>G45*3.04/100</f>
        <v>2128</v>
      </c>
      <c r="K45" s="15">
        <v>25</v>
      </c>
      <c r="L45" s="45">
        <f>H45+I45+J45+K45</f>
        <v>9530.48</v>
      </c>
      <c r="M45" s="27">
        <f>G45-L45</f>
        <v>60469.52</v>
      </c>
    </row>
    <row r="46" spans="1:13" ht="22.5" x14ac:dyDescent="0.25">
      <c r="A46" s="13">
        <f>A45+1</f>
        <v>26</v>
      </c>
      <c r="B46" s="28" t="s">
        <v>62</v>
      </c>
      <c r="C46" s="25" t="s">
        <v>17</v>
      </c>
      <c r="D46" s="16" t="s">
        <v>61</v>
      </c>
      <c r="E46" s="17" t="s">
        <v>63</v>
      </c>
      <c r="F46" s="17" t="s">
        <v>4</v>
      </c>
      <c r="G46" s="15">
        <v>34100</v>
      </c>
      <c r="H46" s="15">
        <v>978.67</v>
      </c>
      <c r="I46" s="15">
        <v>0</v>
      </c>
      <c r="J46" s="15">
        <v>1036.6400000000001</v>
      </c>
      <c r="K46" s="15">
        <v>25</v>
      </c>
      <c r="L46" s="45">
        <f t="shared" ref="L46" si="26">H46+I46+J46+K46</f>
        <v>2040.31</v>
      </c>
      <c r="M46" s="27">
        <f t="shared" si="22"/>
        <v>32059.69</v>
      </c>
    </row>
    <row r="47" spans="1:13" x14ac:dyDescent="0.25">
      <c r="A47" s="13"/>
      <c r="B47" s="28" t="s">
        <v>9</v>
      </c>
      <c r="C47" s="25"/>
      <c r="D47" s="16"/>
      <c r="E47" s="17">
        <f>COUNTA(E45:E46)</f>
        <v>2</v>
      </c>
      <c r="F47" s="17"/>
      <c r="G47" s="15">
        <f>SUM(G45:G46)</f>
        <v>104100</v>
      </c>
      <c r="H47" s="15">
        <f>SUM(H45:H46)</f>
        <v>2987.67</v>
      </c>
      <c r="I47" s="15">
        <f>I45+I46</f>
        <v>5368.48</v>
      </c>
      <c r="J47" s="15">
        <f>SUM(J45:J46)</f>
        <v>3164.64</v>
      </c>
      <c r="K47" s="15">
        <f>SUM(K45:K46)</f>
        <v>50</v>
      </c>
      <c r="L47" s="45">
        <f>SUM(L45:L46)</f>
        <v>11570.79</v>
      </c>
      <c r="M47" s="27">
        <f>SUM(M45:M46)</f>
        <v>92529.21</v>
      </c>
    </row>
    <row r="48" spans="1:13" x14ac:dyDescent="0.25">
      <c r="A48" s="13"/>
      <c r="B48" s="28"/>
      <c r="C48" s="25"/>
      <c r="D48" s="16"/>
      <c r="E48" s="17"/>
      <c r="F48" s="17"/>
      <c r="G48" s="15"/>
      <c r="H48" s="15"/>
      <c r="I48" s="15"/>
      <c r="J48" s="15"/>
      <c r="K48" s="15"/>
      <c r="L48" s="45"/>
      <c r="M48" s="27"/>
    </row>
    <row r="49" spans="1:13" ht="22.5" x14ac:dyDescent="0.25">
      <c r="A49" s="13">
        <f>A46+1</f>
        <v>27</v>
      </c>
      <c r="B49" s="28" t="s">
        <v>74</v>
      </c>
      <c r="C49" s="25" t="s">
        <v>17</v>
      </c>
      <c r="D49" s="16" t="s">
        <v>66</v>
      </c>
      <c r="E49" s="16" t="s">
        <v>65</v>
      </c>
      <c r="F49" s="17" t="s">
        <v>4</v>
      </c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5">
        <f t="shared" ref="L49:L50" si="27">H49+I49+J49+K49</f>
        <v>3372.28</v>
      </c>
      <c r="M49" s="27">
        <f t="shared" ref="M49" si="28">G49-L49</f>
        <v>39327.72</v>
      </c>
    </row>
    <row r="50" spans="1:13" x14ac:dyDescent="0.25">
      <c r="A50" s="31"/>
      <c r="B50" s="32" t="s">
        <v>9</v>
      </c>
      <c r="C50" s="33"/>
      <c r="D50" s="34"/>
      <c r="E50" s="33">
        <v>1</v>
      </c>
      <c r="F50" s="33"/>
      <c r="G50" s="15">
        <v>42700</v>
      </c>
      <c r="H50" s="15">
        <v>1225.49</v>
      </c>
      <c r="I50" s="15">
        <v>823.71</v>
      </c>
      <c r="J50" s="15">
        <v>1298.08</v>
      </c>
      <c r="K50" s="15">
        <v>25</v>
      </c>
      <c r="L50" s="45">
        <f t="shared" si="27"/>
        <v>3372.28</v>
      </c>
      <c r="M50" s="43">
        <f t="shared" si="22"/>
        <v>39327.72</v>
      </c>
    </row>
    <row r="51" spans="1:13" x14ac:dyDescent="0.25">
      <c r="A51" s="31"/>
      <c r="B51" s="32"/>
      <c r="C51" s="33"/>
      <c r="D51" s="34"/>
      <c r="E51" s="33"/>
      <c r="F51" s="33"/>
      <c r="G51" s="35"/>
      <c r="H51" s="35"/>
      <c r="I51" s="35"/>
      <c r="J51" s="35"/>
      <c r="K51" s="35"/>
      <c r="L51" s="48"/>
      <c r="M51" s="49"/>
    </row>
    <row r="52" spans="1:13" x14ac:dyDescent="0.25">
      <c r="A52" s="31"/>
      <c r="B52" s="32" t="s">
        <v>19</v>
      </c>
      <c r="C52" s="33"/>
      <c r="D52" s="34"/>
      <c r="E52" s="33">
        <f>E8+E11+E16+E24+E37+E40+E43+E47+E50+E27</f>
        <v>27</v>
      </c>
      <c r="F52" s="33"/>
      <c r="G52" s="35">
        <f>G8+G11+G43+G16+G24+G27+G37+G40+G47+G50</f>
        <v>1104530</v>
      </c>
      <c r="H52" s="35">
        <f>H8+H11+H43+H16+H24+H27+H37+H40+H47+H50</f>
        <v>31700.01</v>
      </c>
      <c r="I52" s="35">
        <f>I8+I11+I43+I16+I24+I27+I37+I40+I47+I50</f>
        <v>26275.38</v>
      </c>
      <c r="J52" s="35">
        <f>J8+J40+J11+J43+J16+J24+J27+J37+J47+J50</f>
        <v>33577.72</v>
      </c>
      <c r="K52" s="35">
        <f>K8+K11+K43+K16+K24+K27+K37+K40+K47+K50</f>
        <v>9914</v>
      </c>
      <c r="L52" s="48">
        <f>L8+L11+L43+L16+L24+L27+L37+L40+L47+L50</f>
        <v>101467.11</v>
      </c>
      <c r="M52" s="48">
        <f>G52-L52</f>
        <v>1003062.89</v>
      </c>
    </row>
    <row r="53" spans="1:13" x14ac:dyDescent="0.25">
      <c r="B53" s="7" t="s">
        <v>1</v>
      </c>
      <c r="C53" s="7"/>
      <c r="D53" s="8">
        <f>E52</f>
        <v>27</v>
      </c>
      <c r="E53" s="36" t="s">
        <v>8</v>
      </c>
      <c r="F53" s="9">
        <f>G52</f>
        <v>1104530</v>
      </c>
      <c r="G53" s="6"/>
    </row>
    <row r="54" spans="1:13" x14ac:dyDescent="0.25">
      <c r="E54" s="37" t="s">
        <v>25</v>
      </c>
      <c r="F54" s="39">
        <f>M52</f>
        <v>1003062.89</v>
      </c>
    </row>
    <row r="67" spans="2:4" x14ac:dyDescent="0.25">
      <c r="B67" s="1"/>
      <c r="C67" s="1"/>
      <c r="D6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7 J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2023-03-01T13:40:56Z</cp:lastPrinted>
  <dcterms:created xsi:type="dcterms:W3CDTF">2016-03-03T19:51:24Z</dcterms:created>
  <dcterms:modified xsi:type="dcterms:W3CDTF">2023-03-14T15:38:37Z</dcterms:modified>
</cp:coreProperties>
</file>