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412B1680-3CF9-4F3A-9DBF-C77A991A6B7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07" l="1"/>
  <c r="J48" i="107"/>
  <c r="H48" i="107"/>
  <c r="L48" i="107" s="1"/>
  <c r="M48" i="107" s="1"/>
  <c r="K39" i="107" l="1"/>
  <c r="K72" i="107"/>
  <c r="K80" i="107"/>
  <c r="K52" i="107"/>
  <c r="J70" i="107"/>
  <c r="H70" i="107"/>
  <c r="L70" i="107" s="1"/>
  <c r="M70" i="107" s="1"/>
  <c r="H69" i="107"/>
  <c r="J69" i="107"/>
  <c r="J7" i="107"/>
  <c r="J8" i="107"/>
  <c r="H7" i="107"/>
  <c r="L7" i="107" s="1"/>
  <c r="M7" i="107" s="1"/>
  <c r="H8" i="107"/>
  <c r="A6" i="107"/>
  <c r="A7" i="107" s="1"/>
  <c r="A8" i="107" s="1"/>
  <c r="A9" i="107" s="1"/>
  <c r="J27" i="107"/>
  <c r="H27" i="107"/>
  <c r="L27" i="107" s="1"/>
  <c r="M27" i="107" s="1"/>
  <c r="J68" i="107"/>
  <c r="H68" i="107"/>
  <c r="L69" i="107" l="1"/>
  <c r="M69" i="107" s="1"/>
  <c r="L8" i="107"/>
  <c r="M8" i="107" s="1"/>
  <c r="L68" i="107"/>
  <c r="M68" i="107" s="1"/>
  <c r="J6" i="107"/>
  <c r="J36" i="107"/>
  <c r="H36" i="107"/>
  <c r="J35" i="107"/>
  <c r="H35" i="107"/>
  <c r="L35" i="107" l="1"/>
  <c r="M35" i="107" s="1"/>
  <c r="L36" i="107"/>
  <c r="M36" i="107" s="1"/>
  <c r="E72" i="107"/>
  <c r="E80" i="107"/>
  <c r="J67" i="107"/>
  <c r="H67" i="107"/>
  <c r="J37" i="107"/>
  <c r="H37" i="107"/>
  <c r="J47" i="107"/>
  <c r="J49" i="107"/>
  <c r="J75" i="107"/>
  <c r="J76" i="107"/>
  <c r="J77" i="107"/>
  <c r="J78" i="107"/>
  <c r="J79" i="107"/>
  <c r="H75" i="107"/>
  <c r="H76" i="107"/>
  <c r="H77" i="107"/>
  <c r="H78" i="107"/>
  <c r="H79" i="107"/>
  <c r="J74" i="107"/>
  <c r="H74" i="107"/>
  <c r="J56" i="107"/>
  <c r="J57" i="107"/>
  <c r="J58" i="107"/>
  <c r="J59" i="107"/>
  <c r="J60" i="107"/>
  <c r="J61" i="107"/>
  <c r="J62" i="107"/>
  <c r="J63" i="107"/>
  <c r="J64" i="107"/>
  <c r="J65" i="107"/>
  <c r="J66" i="107"/>
  <c r="J71" i="107"/>
  <c r="H56" i="107"/>
  <c r="H57" i="107"/>
  <c r="H58" i="107"/>
  <c r="H59" i="107"/>
  <c r="H60" i="107"/>
  <c r="H61" i="107"/>
  <c r="H62" i="107"/>
  <c r="H63" i="107"/>
  <c r="H64" i="107"/>
  <c r="H65" i="107"/>
  <c r="H66" i="107"/>
  <c r="H71" i="107"/>
  <c r="J55" i="107"/>
  <c r="H55" i="107"/>
  <c r="J52" i="107"/>
  <c r="H52" i="107"/>
  <c r="H47" i="107"/>
  <c r="H49" i="107"/>
  <c r="J44" i="107"/>
  <c r="H44" i="107"/>
  <c r="J41" i="107"/>
  <c r="H41" i="107"/>
  <c r="J20" i="107"/>
  <c r="J21" i="107"/>
  <c r="J22" i="107"/>
  <c r="J23" i="107"/>
  <c r="J24" i="107"/>
  <c r="J25" i="107"/>
  <c r="J26" i="107"/>
  <c r="J28" i="107"/>
  <c r="J29" i="107"/>
  <c r="J30" i="107"/>
  <c r="J31" i="107"/>
  <c r="J32" i="107"/>
  <c r="J33" i="107"/>
  <c r="J34" i="107"/>
  <c r="J38" i="107"/>
  <c r="J19" i="107"/>
  <c r="H20" i="107"/>
  <c r="H21" i="107"/>
  <c r="H22" i="107"/>
  <c r="H23" i="107"/>
  <c r="H24" i="107"/>
  <c r="H25" i="107"/>
  <c r="H26" i="107"/>
  <c r="H28" i="107"/>
  <c r="H29" i="107"/>
  <c r="H30" i="107"/>
  <c r="H31" i="107"/>
  <c r="H32" i="107"/>
  <c r="H33" i="107"/>
  <c r="H34" i="107"/>
  <c r="H38" i="107"/>
  <c r="H19" i="107"/>
  <c r="J16" i="107"/>
  <c r="H16" i="107"/>
  <c r="H13" i="107"/>
  <c r="J13" i="107"/>
  <c r="J12" i="107"/>
  <c r="J9" i="107"/>
  <c r="H12" i="107"/>
  <c r="H14" i="107" s="1"/>
  <c r="H6" i="107"/>
  <c r="H9" i="107"/>
  <c r="L67" i="107" l="1"/>
  <c r="M67" i="107" s="1"/>
  <c r="L37" i="107"/>
  <c r="M37" i="107" s="1"/>
  <c r="H80" i="107"/>
  <c r="L57" i="107"/>
  <c r="M57" i="107" s="1"/>
  <c r="L64" i="107" l="1"/>
  <c r="M64" i="107" s="1"/>
  <c r="L63" i="107"/>
  <c r="M63" i="107" s="1"/>
  <c r="L62" i="107"/>
  <c r="M62" i="107" s="1"/>
  <c r="L26" i="107"/>
  <c r="M26" i="107" s="1"/>
  <c r="L75" i="107" l="1"/>
  <c r="M75" i="107" s="1"/>
  <c r="L76" i="107"/>
  <c r="M76" i="107" s="1"/>
  <c r="L77" i="107"/>
  <c r="M77" i="107" s="1"/>
  <c r="L78" i="107"/>
  <c r="M78" i="107" s="1"/>
  <c r="L79" i="107"/>
  <c r="M79" i="107" s="1"/>
  <c r="L55" i="107"/>
  <c r="M55" i="107" s="1"/>
  <c r="L56" i="107"/>
  <c r="M56" i="107" s="1"/>
  <c r="L58" i="107"/>
  <c r="M58" i="107" s="1"/>
  <c r="L59" i="107"/>
  <c r="M59" i="107" s="1"/>
  <c r="L60" i="107"/>
  <c r="M60" i="107" s="1"/>
  <c r="L61" i="107"/>
  <c r="M61" i="107" s="1"/>
  <c r="L65" i="107"/>
  <c r="M65" i="107" s="1"/>
  <c r="L66" i="107"/>
  <c r="M66" i="107" s="1"/>
  <c r="L71" i="107"/>
  <c r="M71" i="107" s="1"/>
  <c r="L47" i="107"/>
  <c r="M47" i="107" s="1"/>
  <c r="L49" i="107"/>
  <c r="M49" i="107" s="1"/>
  <c r="L19" i="107"/>
  <c r="M19" i="107" s="1"/>
  <c r="L20" i="107"/>
  <c r="M20" i="107" s="1"/>
  <c r="L21" i="107"/>
  <c r="M21" i="107" s="1"/>
  <c r="L22" i="107"/>
  <c r="M22" i="107" s="1"/>
  <c r="L23" i="107"/>
  <c r="M23" i="107" s="1"/>
  <c r="L24" i="107"/>
  <c r="M24" i="107" s="1"/>
  <c r="L25" i="107"/>
  <c r="M25" i="107" s="1"/>
  <c r="L28" i="107"/>
  <c r="M28" i="107" s="1"/>
  <c r="L29" i="107"/>
  <c r="M29" i="107" s="1"/>
  <c r="L30" i="107"/>
  <c r="M30" i="107" s="1"/>
  <c r="L31" i="107"/>
  <c r="M31" i="107" s="1"/>
  <c r="L32" i="107"/>
  <c r="M32" i="107" s="1"/>
  <c r="L33" i="107"/>
  <c r="M33" i="107" s="1"/>
  <c r="L34" i="107"/>
  <c r="M34" i="107" s="1"/>
  <c r="L38" i="107"/>
  <c r="M38" i="107" s="1"/>
  <c r="L13" i="107"/>
  <c r="M13" i="107" s="1"/>
  <c r="L6" i="107"/>
  <c r="M6" i="107" s="1"/>
  <c r="L9" i="107"/>
  <c r="M9" i="107" s="1"/>
  <c r="L5" i="107"/>
  <c r="M5" i="107" s="1"/>
  <c r="J80" i="107"/>
  <c r="I80" i="107"/>
  <c r="G80" i="107"/>
  <c r="L74" i="107"/>
  <c r="J72" i="107"/>
  <c r="I72" i="107"/>
  <c r="H72" i="107"/>
  <c r="G72" i="107"/>
  <c r="K53" i="107"/>
  <c r="J53" i="107"/>
  <c r="I53" i="107"/>
  <c r="H53" i="107"/>
  <c r="G53" i="107"/>
  <c r="E53" i="107"/>
  <c r="L52" i="107"/>
  <c r="M52" i="107" s="1"/>
  <c r="K50" i="107"/>
  <c r="J50" i="107"/>
  <c r="I50" i="107"/>
  <c r="H50" i="107"/>
  <c r="G50" i="107"/>
  <c r="E50" i="107"/>
  <c r="E82" i="107" s="1"/>
  <c r="G45" i="107"/>
  <c r="E45" i="107"/>
  <c r="L44" i="107"/>
  <c r="L45" i="107" s="1"/>
  <c r="G42" i="107"/>
  <c r="E42" i="107"/>
  <c r="L41" i="107"/>
  <c r="L42" i="107" s="1"/>
  <c r="J39" i="107"/>
  <c r="I39" i="107"/>
  <c r="H39" i="107"/>
  <c r="G39" i="107"/>
  <c r="E39" i="107"/>
  <c r="K17" i="107"/>
  <c r="J17" i="107"/>
  <c r="I17" i="107"/>
  <c r="H17" i="107"/>
  <c r="G17" i="107"/>
  <c r="E17" i="107"/>
  <c r="L16" i="107"/>
  <c r="M16" i="107" s="1"/>
  <c r="K14" i="107"/>
  <c r="J14" i="107"/>
  <c r="I14" i="107"/>
  <c r="G14" i="107"/>
  <c r="E14" i="107"/>
  <c r="L12" i="107"/>
  <c r="M12" i="107" s="1"/>
  <c r="A13" i="107"/>
  <c r="A16" i="107" s="1"/>
  <c r="A19" i="107" s="1"/>
  <c r="K10" i="107"/>
  <c r="J10" i="107"/>
  <c r="I10" i="107"/>
  <c r="H10" i="107"/>
  <c r="G10" i="107"/>
  <c r="E10" i="107"/>
  <c r="I82" i="107" l="1"/>
  <c r="K82" i="107"/>
  <c r="G82" i="107"/>
  <c r="D83" i="107"/>
  <c r="A20" i="107"/>
  <c r="A21" i="107" s="1"/>
  <c r="A22" i="107" s="1"/>
  <c r="A23" i="107" s="1"/>
  <c r="A24" i="107" s="1"/>
  <c r="A25" i="107" s="1"/>
  <c r="J45" i="107"/>
  <c r="H45" i="107"/>
  <c r="H82" i="107" s="1"/>
  <c r="J42" i="107"/>
  <c r="J82" i="107" s="1"/>
  <c r="H42" i="107"/>
  <c r="L80" i="107"/>
  <c r="M80" i="107" s="1"/>
  <c r="M44" i="107"/>
  <c r="L50" i="107"/>
  <c r="M50" i="107" s="1"/>
  <c r="M42" i="107"/>
  <c r="M45" i="107"/>
  <c r="L72" i="107"/>
  <c r="M72" i="107" s="1"/>
  <c r="L39" i="107"/>
  <c r="M39" i="107" s="1"/>
  <c r="L10" i="107"/>
  <c r="M10" i="107" s="1"/>
  <c r="L14" i="107"/>
  <c r="M14" i="107" s="1"/>
  <c r="L17" i="107"/>
  <c r="M17" i="107" s="1"/>
  <c r="M41" i="107"/>
  <c r="L53" i="107"/>
  <c r="M53" i="107" s="1"/>
  <c r="M74" i="107"/>
  <c r="A26" i="107" l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F83" i="107"/>
  <c r="L82" i="107" l="1"/>
  <c r="M82" i="107" s="1"/>
  <c r="F84" i="107" s="1"/>
  <c r="A41" i="107"/>
  <c r="A44" i="107" s="1"/>
  <c r="A47" i="107" l="1"/>
  <c r="A48" i="107" s="1"/>
  <c r="A49" i="107" s="1"/>
  <c r="A52" i="107" s="1"/>
  <c r="A55" i="107" s="1"/>
  <c r="A56" i="107" s="1"/>
  <c r="A57" i="107" s="1"/>
  <c r="A58" i="107" s="1"/>
  <c r="A59" i="107" s="1"/>
  <c r="A60" i="107" s="1"/>
  <c r="A61" i="107" s="1"/>
  <c r="A62" i="107" s="1"/>
  <c r="A63" i="107" s="1"/>
  <c r="A64" i="107" s="1"/>
  <c r="A65" i="107" s="1"/>
  <c r="A66" i="107" s="1"/>
  <c r="A67" i="107" s="1"/>
  <c r="A68" i="107" s="1"/>
  <c r="A69" i="107" l="1"/>
  <c r="A70" i="107" s="1"/>
  <c r="A71" i="107" s="1"/>
  <c r="A74" i="107" s="1"/>
  <c r="A75" i="107" s="1"/>
  <c r="A76" i="107" s="1"/>
  <c r="A77" i="107" s="1"/>
  <c r="A78" i="107" s="1"/>
  <c r="A79" i="107" s="1"/>
</calcChain>
</file>

<file path=xl/sharedStrings.xml><?xml version="1.0" encoding="utf-8"?>
<sst xmlns="http://schemas.openxmlformats.org/spreadsheetml/2006/main" count="314" uniqueCount="134">
  <si>
    <t>NOMBRE</t>
  </si>
  <si>
    <t>SECRETARIA I</t>
  </si>
  <si>
    <t>NANCY BERNABEL HERRERA</t>
  </si>
  <si>
    <t>CONSERJE</t>
  </si>
  <si>
    <t>RICHARD HERNANDEZ</t>
  </si>
  <si>
    <t>MENSAJERO</t>
  </si>
  <si>
    <t>JOSE LUIS SANTANA SOSA</t>
  </si>
  <si>
    <t xml:space="preserve">EMELINDA ANDREA CUEVAS </t>
  </si>
  <si>
    <t>MARIA ESTELA PEÑA</t>
  </si>
  <si>
    <t>NORMA MOYA ALCANTARA</t>
  </si>
  <si>
    <t>JOSEFINA MERCEDES JIMENEZ</t>
  </si>
  <si>
    <t>CAROLINA BRITO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</si>
  <si>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</si>
  <si>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</si>
  <si>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</si>
  <si>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</si>
  <si>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</si>
  <si>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</si>
  <si>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</si>
  <si>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</si>
  <si>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</si>
  <si>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</si>
  <si>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</si>
  <si>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</si>
  <si>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</si>
  <si>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</si>
  <si>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</si>
  <si>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</si>
  <si>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</si>
  <si>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</si>
  <si>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</si>
  <si>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</si>
  <si>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</si>
  <si>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</si>
  <si>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</si>
  <si>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ENCARGADO(A)</t>
  </si>
  <si>
    <t xml:space="preserve">ENCARGADO(A) </t>
  </si>
  <si>
    <t>SUPERVISOR DE  PROMOTORES</t>
  </si>
  <si>
    <t>AUXILIAR DE ENFERMERIA</t>
  </si>
  <si>
    <t>PROMOTOR(A)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</si>
  <si>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</si>
  <si>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</si>
  <si>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</si>
  <si>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</si>
  <si>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</si>
  <si>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</si>
  <si>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</si>
  <si>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</si>
  <si>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</si>
  <si>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</si>
  <si>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</si>
  <si>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</si>
  <si>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</si>
  <si>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</si>
  <si>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</si>
  <si>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</si>
  <si>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</si>
  <si>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</si>
  <si>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</si>
  <si>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</si>
  <si>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</si>
  <si>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</si>
  <si>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</si>
  <si>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</si>
  <si>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</si>
  <si>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</si>
  <si>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</si>
  <si>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</si>
  <si>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</si>
  <si>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ELSY CAROLINA NIÑO NÚÑEZ</t>
  </si>
  <si>
    <t>MARIA ALTAGRACIA MARTINEZ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</si>
  <si>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</si>
  <si>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</si>
  <si>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</si>
  <si>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</si>
  <si>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</si>
  <si>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</si>
  <si>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</si>
  <si>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</si>
  <si>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</si>
  <si>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</si>
  <si>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</si>
  <si>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</si>
  <si>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</si>
  <si>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</si>
  <si>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</si>
  <si>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</si>
  <si>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</si>
  <si>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</si>
  <si>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</si>
  <si>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</si>
  <si>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</si>
  <si>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</si>
  <si>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</si>
  <si>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</si>
  <si>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</si>
  <si>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</si>
  <si>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</si>
  <si>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</si>
  <si>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</si>
  <si>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</si>
  <si>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TOTAL NETO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</si>
  <si>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</si>
  <si>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</si>
  <si>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</si>
  <si>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</si>
  <si>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</si>
  <si>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</si>
  <si>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</si>
  <si>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</si>
  <si>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</si>
  <si>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</si>
  <si>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</si>
  <si>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</si>
  <si>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</si>
  <si>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</si>
  <si>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</si>
  <si>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</si>
  <si>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</si>
  <si>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</si>
  <si>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</si>
  <si>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</si>
  <si>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</si>
  <si>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</si>
  <si>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</si>
  <si>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</si>
  <si>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</si>
  <si>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</si>
  <si>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>TECNICO DE DATOS ESTADISTICOS</t>
  </si>
  <si>
    <t>TECNICO DE RECURSOS HUMANOS</t>
  </si>
  <si>
    <t>TECNICO ARCHIVISTA</t>
  </si>
  <si>
    <t>GESTORA DE PROTOCOLO</t>
  </si>
  <si>
    <t>ASESORA DIRECCION TECNICA</t>
  </si>
  <si>
    <t xml:space="preserve"> Empleados Fijos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</si>
</sst>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83</xdr:row>
      <xdr:rowOff>47625</xdr:rowOff>
    </xdr:from>
    <xdr:to>
      <xdr:col>6</xdr:col>
      <xdr:colOff>173354</xdr:colOff>
      <xdr:row>83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84</xdr:row>
      <xdr:rowOff>57150</xdr:rowOff>
    </xdr:from>
    <xdr:to>
      <xdr:col>6</xdr:col>
      <xdr:colOff>247650</xdr:colOff>
      <xdr:row>84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83</xdr:row>
      <xdr:rowOff>47625</xdr:rowOff>
    </xdr:from>
    <xdr:to>
      <xdr:col>6</xdr:col>
      <xdr:colOff>278129</xdr:colOff>
      <xdr:row>83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84</xdr:row>
      <xdr:rowOff>57150</xdr:rowOff>
    </xdr:from>
    <xdr:to>
      <xdr:col>6</xdr:col>
      <xdr:colOff>352425</xdr:colOff>
      <xdr:row>84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38101</xdr:colOff>
      <xdr:row>84</xdr:row>
      <xdr:rowOff>76200</xdr:rowOff>
    </xdr:from>
    <xdr:to>
      <xdr:col>8</xdr:col>
      <xdr:colOff>133350</xdr:colOff>
      <xdr:row>93</xdr:row>
      <xdr:rowOff>140239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4D3A6-0EC8-1BCC-81D5-0BC358F1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2676" y="28994100"/>
          <a:ext cx="4714874" cy="17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7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6.25" customHeight="1" x14ac:dyDescent="0.25">
      <c r="A2" s="58" t="s">
        <v>133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37.5" customHeight="1" x14ac:dyDescent="0.25">
      <c r="A3" s="11" t="s">
        <v>32</v>
      </c>
      <c r="B3" s="10" t="s">
        <v>0</v>
      </c>
      <c r="C3" s="10" t="s">
        <v>80</v>
      </c>
      <c r="D3" s="10" t="s">
        <v>26</v>
      </c>
      <c r="E3" s="10" t="s">
        <v>18</v>
      </c>
      <c r="F3" s="10" t="s">
        <v>19</v>
      </c>
      <c r="G3" s="12" t="s">
        <v>30</v>
      </c>
      <c r="H3" s="20" t="s">
        <v>92</v>
      </c>
      <c r="I3" s="20" t="s">
        <v>93</v>
      </c>
      <c r="J3" s="20" t="s">
        <v>94</v>
      </c>
      <c r="K3" s="20" t="s">
        <v>95</v>
      </c>
      <c r="L3" s="20" t="s">
        <v>79</v>
      </c>
      <c r="M3" s="10" t="s">
        <v>91</v>
      </c>
    </row>
    <row r="4" spans="1:13" x14ac:dyDescent="0.25">
      <c r="A4" s="2"/>
      <c r="B4" s="22"/>
      <c r="C4" s="25"/>
      <c r="D4" s="5"/>
      <c r="E4" s="3"/>
      <c r="F4" s="3"/>
      <c r="G4" s="4"/>
      <c r="H4" s="44"/>
      <c r="I4" s="44"/>
      <c r="J4" s="44"/>
      <c r="K4" s="44"/>
      <c r="L4" s="48"/>
      <c r="M4" s="50"/>
    </row>
    <row r="5" spans="1:13" ht="22.5" x14ac:dyDescent="0.25">
      <c r="A5" s="13">
        <v>1</v>
      </c>
      <c r="B5" s="30" t="s">
        <v>47</v>
      </c>
      <c r="C5" s="26" t="s">
        <v>86</v>
      </c>
      <c r="D5" s="17" t="s">
        <v>96</v>
      </c>
      <c r="E5" s="19" t="s">
        <v>48</v>
      </c>
      <c r="F5" s="19" t="s">
        <v>23</v>
      </c>
      <c r="G5" s="15">
        <v>245000</v>
      </c>
      <c r="H5" s="15">
        <v>7031.5</v>
      </c>
      <c r="I5" s="15">
        <v>46653.64</v>
      </c>
      <c r="J5" s="15">
        <v>5685.41</v>
      </c>
      <c r="K5" s="15">
        <v>4440.6000000000004</v>
      </c>
      <c r="L5" s="49">
        <f>H5+I5+J5+K5</f>
        <v>63811.15</v>
      </c>
      <c r="M5" s="31">
        <f>G5-L5</f>
        <v>181188.85</v>
      </c>
    </row>
    <row r="6" spans="1:13" ht="22.5" x14ac:dyDescent="0.25">
      <c r="A6" s="13">
        <f>A5+1</f>
        <v>2</v>
      </c>
      <c r="B6" s="30" t="s">
        <v>118</v>
      </c>
      <c r="C6" s="27" t="s">
        <v>86</v>
      </c>
      <c r="D6" s="17" t="s">
        <v>97</v>
      </c>
      <c r="E6" s="19" t="s">
        <v>119</v>
      </c>
      <c r="F6" s="19" t="s">
        <v>24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49">
        <f t="shared" ref="L6:L9" si="0">H6+I6+J6+K6</f>
        <v>33933.919999999998</v>
      </c>
      <c r="M6" s="31">
        <f t="shared" ref="M6:M10" si="1">G6-L6</f>
        <v>120066.08</v>
      </c>
    </row>
    <row r="7" spans="1:13" ht="22.5" x14ac:dyDescent="0.25">
      <c r="A7" s="13">
        <f t="shared" ref="A7:A9" si="2">A6+1</f>
        <v>3</v>
      </c>
      <c r="B7" s="30" t="s">
        <v>122</v>
      </c>
      <c r="C7" s="27" t="s">
        <v>87</v>
      </c>
      <c r="D7" s="17" t="s">
        <v>98</v>
      </c>
      <c r="E7" s="19" t="s">
        <v>123</v>
      </c>
      <c r="F7" s="19" t="s">
        <v>24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49">
        <f t="shared" si="0"/>
        <v>9530.48</v>
      </c>
      <c r="M7" s="31">
        <f t="shared" si="1"/>
        <v>60469.52</v>
      </c>
    </row>
    <row r="8" spans="1:13" x14ac:dyDescent="0.25">
      <c r="A8" s="13">
        <f t="shared" si="2"/>
        <v>4</v>
      </c>
      <c r="B8" s="30" t="s">
        <v>124</v>
      </c>
      <c r="C8" s="27" t="s">
        <v>86</v>
      </c>
      <c r="D8" s="17" t="s">
        <v>97</v>
      </c>
      <c r="E8" s="19" t="s">
        <v>125</v>
      </c>
      <c r="F8" s="19" t="s">
        <v>24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49">
        <f t="shared" si="0"/>
        <v>13743.22</v>
      </c>
      <c r="M8" s="31">
        <f t="shared" si="1"/>
        <v>71656.78</v>
      </c>
    </row>
    <row r="9" spans="1:13" ht="22.5" x14ac:dyDescent="0.25">
      <c r="A9" s="13">
        <f t="shared" si="2"/>
        <v>5</v>
      </c>
      <c r="B9" s="30" t="s">
        <v>51</v>
      </c>
      <c r="C9" s="27" t="s">
        <v>87</v>
      </c>
      <c r="D9" s="17" t="s">
        <v>98</v>
      </c>
      <c r="E9" s="19" t="s">
        <v>52</v>
      </c>
      <c r="F9" s="19" t="s">
        <v>24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49">
        <f t="shared" si="0"/>
        <v>1650.25</v>
      </c>
      <c r="M9" s="31">
        <f t="shared" si="1"/>
        <v>25849.75</v>
      </c>
    </row>
    <row r="10" spans="1:13" x14ac:dyDescent="0.25">
      <c r="A10" s="24"/>
      <c r="B10" s="30" t="s">
        <v>41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85500.72</v>
      </c>
      <c r="J10" s="15">
        <f>SUM(J5:J9)</f>
        <v>15927.17</v>
      </c>
      <c r="K10" s="15">
        <f>SUM(K5:K9)</f>
        <v>4540.6000000000004</v>
      </c>
      <c r="L10" s="49">
        <f>SUM(L5:L9)</f>
        <v>122669.02</v>
      </c>
      <c r="M10" s="31">
        <f t="shared" si="1"/>
        <v>459230.98</v>
      </c>
    </row>
    <row r="11" spans="1:13" x14ac:dyDescent="0.25">
      <c r="A11" s="24"/>
      <c r="B11" s="30"/>
      <c r="C11" s="27"/>
      <c r="D11" s="17"/>
      <c r="E11" s="32"/>
      <c r="F11" s="32"/>
      <c r="G11" s="15"/>
      <c r="H11" s="42"/>
      <c r="I11" s="31"/>
      <c r="J11" s="21"/>
      <c r="K11" s="45"/>
      <c r="L11" s="50"/>
      <c r="M11" s="46"/>
    </row>
    <row r="12" spans="1:13" ht="18" customHeight="1" x14ac:dyDescent="0.25">
      <c r="A12" s="13">
        <f>+A9+1</f>
        <v>6</v>
      </c>
      <c r="B12" s="30" t="s">
        <v>8</v>
      </c>
      <c r="C12" s="27" t="s">
        <v>87</v>
      </c>
      <c r="D12" s="17" t="s">
        <v>81</v>
      </c>
      <c r="E12" s="19" t="s">
        <v>36</v>
      </c>
      <c r="F12" s="19" t="s">
        <v>21</v>
      </c>
      <c r="G12" s="15">
        <v>54900</v>
      </c>
      <c r="H12" s="15">
        <f>G12*2.87/100</f>
        <v>1575.63</v>
      </c>
      <c r="I12" s="15">
        <v>2308.94</v>
      </c>
      <c r="J12" s="15">
        <f>G12*3.04/100</f>
        <v>1668.96</v>
      </c>
      <c r="K12" s="15">
        <v>3424.85</v>
      </c>
      <c r="L12" s="49">
        <f>H12+I12+J12+K12</f>
        <v>8978.3799999999992</v>
      </c>
      <c r="M12" s="31">
        <f t="shared" ref="M12:M14" si="6">G12-L12</f>
        <v>45921.62</v>
      </c>
    </row>
    <row r="13" spans="1:13" ht="22.5" x14ac:dyDescent="0.25">
      <c r="A13" s="13">
        <f>A12+1</f>
        <v>7</v>
      </c>
      <c r="B13" s="30" t="s">
        <v>16</v>
      </c>
      <c r="C13" s="27" t="s">
        <v>87</v>
      </c>
      <c r="D13" s="17" t="s">
        <v>81</v>
      </c>
      <c r="E13" s="19" t="s">
        <v>129</v>
      </c>
      <c r="F13" s="19" t="s">
        <v>22</v>
      </c>
      <c r="G13" s="15">
        <v>21780</v>
      </c>
      <c r="H13" s="15">
        <f t="shared" ref="H13" si="7">G13*2.87/100</f>
        <v>625.09</v>
      </c>
      <c r="I13" s="15">
        <v>0</v>
      </c>
      <c r="J13" s="15">
        <f>G13*3.04/100</f>
        <v>662.11</v>
      </c>
      <c r="K13" s="15">
        <v>6979.9</v>
      </c>
      <c r="L13" s="49">
        <f>H13+I13+J13+K13</f>
        <v>8267.1</v>
      </c>
      <c r="M13" s="31">
        <f t="shared" si="6"/>
        <v>13512.9</v>
      </c>
    </row>
    <row r="14" spans="1:13" x14ac:dyDescent="0.25">
      <c r="A14" s="13"/>
      <c r="B14" s="30" t="s">
        <v>41</v>
      </c>
      <c r="C14" s="27"/>
      <c r="D14" s="17"/>
      <c r="E14" s="19">
        <f>COUNTA(E12:E13)</f>
        <v>2</v>
      </c>
      <c r="F14" s="19"/>
      <c r="G14" s="15">
        <f>SUM(G12:G13)</f>
        <v>76680</v>
      </c>
      <c r="H14" s="15">
        <f>SUM(H12:H13)</f>
        <v>2200.7199999999998</v>
      </c>
      <c r="I14" s="15">
        <f t="shared" ref="I14:L14" si="8">SUM(I12:I13)</f>
        <v>2308.94</v>
      </c>
      <c r="J14" s="15">
        <f t="shared" si="8"/>
        <v>2331.0700000000002</v>
      </c>
      <c r="K14" s="15">
        <f t="shared" si="8"/>
        <v>10404.75</v>
      </c>
      <c r="L14" s="49">
        <f t="shared" si="8"/>
        <v>17245.48</v>
      </c>
      <c r="M14" s="31">
        <f t="shared" si="6"/>
        <v>59434.52</v>
      </c>
    </row>
    <row r="15" spans="1:13" x14ac:dyDescent="0.25">
      <c r="A15" s="13"/>
      <c r="B15" s="30"/>
      <c r="C15" s="27"/>
      <c r="D15" s="17"/>
      <c r="E15" s="19"/>
      <c r="F15" s="19"/>
      <c r="G15" s="23"/>
      <c r="H15" s="15"/>
      <c r="I15" s="23"/>
      <c r="J15" s="23"/>
      <c r="K15" s="23"/>
      <c r="L15" s="42"/>
      <c r="M15" s="31"/>
    </row>
    <row r="16" spans="1:13" ht="22.5" x14ac:dyDescent="0.25">
      <c r="A16" s="13">
        <f>A13+1</f>
        <v>8</v>
      </c>
      <c r="B16" s="30" t="s">
        <v>11</v>
      </c>
      <c r="C16" s="27" t="s">
        <v>87</v>
      </c>
      <c r="D16" s="17" t="s">
        <v>20</v>
      </c>
      <c r="E16" s="19" t="s">
        <v>130</v>
      </c>
      <c r="F16" s="19" t="s">
        <v>21</v>
      </c>
      <c r="G16" s="15">
        <v>21780</v>
      </c>
      <c r="H16" s="15">
        <f>G16*2.87/100</f>
        <v>625.09</v>
      </c>
      <c r="I16" s="15">
        <v>0</v>
      </c>
      <c r="J16" s="15">
        <f>G16*3.04/100</f>
        <v>662.11</v>
      </c>
      <c r="K16" s="15">
        <v>25</v>
      </c>
      <c r="L16" s="51">
        <f t="shared" ref="L16" si="9">H16+I16+J16+K16</f>
        <v>1312.2</v>
      </c>
      <c r="M16" s="31">
        <f t="shared" ref="M16" si="10">G16-L16</f>
        <v>20467.8</v>
      </c>
    </row>
    <row r="17" spans="1:13" ht="19.5" customHeight="1" x14ac:dyDescent="0.25">
      <c r="A17" s="24"/>
      <c r="B17" s="30" t="s">
        <v>41</v>
      </c>
      <c r="C17" s="27"/>
      <c r="D17" s="17"/>
      <c r="E17" s="19">
        <f>COUNTA(E16:E16)</f>
        <v>1</v>
      </c>
      <c r="F17" s="19"/>
      <c r="G17" s="15">
        <f>SUM(G16:G16)</f>
        <v>21780</v>
      </c>
      <c r="H17" s="15">
        <f>SUM(H16:H16)</f>
        <v>625.09</v>
      </c>
      <c r="I17" s="15">
        <f>SUM(I16:I16)</f>
        <v>0</v>
      </c>
      <c r="J17" s="15">
        <f>SUM(J16:J16)</f>
        <v>662.11</v>
      </c>
      <c r="K17" s="15">
        <f>SUM(K16:K16)</f>
        <v>25</v>
      </c>
      <c r="L17" s="51">
        <f>SUM(L15:L16)</f>
        <v>1312.2</v>
      </c>
      <c r="M17" s="31">
        <f>G17-L17</f>
        <v>20467.8</v>
      </c>
    </row>
    <row r="18" spans="1:13" x14ac:dyDescent="0.25">
      <c r="A18" s="24"/>
      <c r="B18" s="30"/>
      <c r="C18" s="27"/>
      <c r="D18" s="17"/>
      <c r="E18" s="19"/>
      <c r="F18" s="19"/>
      <c r="G18" s="15"/>
      <c r="H18" s="15"/>
      <c r="I18" s="15"/>
      <c r="J18" s="15"/>
      <c r="K18" s="15"/>
      <c r="L18" s="42"/>
      <c r="M18" s="31"/>
    </row>
    <row r="19" spans="1:13" ht="33.75" x14ac:dyDescent="0.25">
      <c r="A19" s="13">
        <f>A16+1</f>
        <v>9</v>
      </c>
      <c r="B19" s="16" t="s">
        <v>28</v>
      </c>
      <c r="C19" s="28" t="s">
        <v>86</v>
      </c>
      <c r="D19" s="17" t="s">
        <v>33</v>
      </c>
      <c r="E19" s="19" t="s">
        <v>34</v>
      </c>
      <c r="F19" s="19" t="s">
        <v>21</v>
      </c>
      <c r="G19" s="15">
        <v>12100</v>
      </c>
      <c r="H19" s="15">
        <f>G19*2.87/100</f>
        <v>347.27</v>
      </c>
      <c r="I19" s="15">
        <v>0</v>
      </c>
      <c r="J19" s="15">
        <f>G19*3.04/100</f>
        <v>367.84</v>
      </c>
      <c r="K19" s="15">
        <v>25</v>
      </c>
      <c r="L19" s="49">
        <f t="shared" ref="L19:L38" si="11">H19+I19+K19+J19</f>
        <v>740.11</v>
      </c>
      <c r="M19" s="31">
        <f t="shared" ref="M19:M39" si="12">G19-L19</f>
        <v>11359.89</v>
      </c>
    </row>
    <row r="20" spans="1:13" ht="33.75" x14ac:dyDescent="0.25">
      <c r="A20" s="13">
        <f>A19+1</f>
        <v>10</v>
      </c>
      <c r="B20" s="16" t="s">
        <v>4</v>
      </c>
      <c r="C20" s="28" t="s">
        <v>86</v>
      </c>
      <c r="D20" s="17" t="s">
        <v>33</v>
      </c>
      <c r="E20" s="19" t="s">
        <v>5</v>
      </c>
      <c r="F20" s="19" t="s">
        <v>25</v>
      </c>
      <c r="G20" s="15">
        <v>12100</v>
      </c>
      <c r="H20" s="15">
        <f t="shared" ref="H20:H38" si="13">G20*2.87/100</f>
        <v>347.27</v>
      </c>
      <c r="I20" s="15">
        <v>0</v>
      </c>
      <c r="J20" s="15">
        <f t="shared" ref="J20:J38" si="14">G20*3.04/100</f>
        <v>367.84</v>
      </c>
      <c r="K20" s="15">
        <v>25</v>
      </c>
      <c r="L20" s="49">
        <f t="shared" si="11"/>
        <v>740.11</v>
      </c>
      <c r="M20" s="31">
        <f t="shared" si="12"/>
        <v>11359.89</v>
      </c>
    </row>
    <row r="21" spans="1:13" ht="33.75" x14ac:dyDescent="0.25">
      <c r="A21" s="13">
        <f t="shared" ref="A21:A38" si="15">A20+1</f>
        <v>11</v>
      </c>
      <c r="B21" s="16" t="s">
        <v>29</v>
      </c>
      <c r="C21" s="28" t="s">
        <v>86</v>
      </c>
      <c r="D21" s="17" t="s">
        <v>33</v>
      </c>
      <c r="E21" s="19" t="s">
        <v>109</v>
      </c>
      <c r="F21" s="19" t="s">
        <v>24</v>
      </c>
      <c r="G21" s="15">
        <v>28875</v>
      </c>
      <c r="H21" s="15">
        <f t="shared" si="13"/>
        <v>828.71</v>
      </c>
      <c r="I21" s="15">
        <v>0</v>
      </c>
      <c r="J21" s="15">
        <f t="shared" si="14"/>
        <v>877.8</v>
      </c>
      <c r="K21" s="15">
        <v>1602.45</v>
      </c>
      <c r="L21" s="49">
        <f t="shared" si="11"/>
        <v>3308.96</v>
      </c>
      <c r="M21" s="31">
        <f t="shared" si="12"/>
        <v>25566.04</v>
      </c>
    </row>
    <row r="22" spans="1:13" ht="36" customHeight="1" x14ac:dyDescent="0.25">
      <c r="A22" s="13">
        <f t="shared" si="15"/>
        <v>12</v>
      </c>
      <c r="B22" s="16" t="s">
        <v>76</v>
      </c>
      <c r="C22" s="28" t="s">
        <v>87</v>
      </c>
      <c r="D22" s="17" t="s">
        <v>33</v>
      </c>
      <c r="E22" s="19" t="s">
        <v>77</v>
      </c>
      <c r="F22" s="19" t="s">
        <v>25</v>
      </c>
      <c r="G22" s="15">
        <v>22000</v>
      </c>
      <c r="H22" s="15">
        <f t="shared" si="13"/>
        <v>631.4</v>
      </c>
      <c r="I22" s="15">
        <v>0</v>
      </c>
      <c r="J22" s="15">
        <f t="shared" si="14"/>
        <v>668.8</v>
      </c>
      <c r="K22" s="15">
        <v>25</v>
      </c>
      <c r="L22" s="49">
        <f t="shared" si="11"/>
        <v>1325.2</v>
      </c>
      <c r="M22" s="31">
        <f t="shared" si="12"/>
        <v>20674.8</v>
      </c>
    </row>
    <row r="23" spans="1:13" ht="33.75" x14ac:dyDescent="0.25">
      <c r="A23" s="13">
        <f t="shared" si="15"/>
        <v>13</v>
      </c>
      <c r="B23" s="16" t="s">
        <v>6</v>
      </c>
      <c r="C23" s="28" t="s">
        <v>86</v>
      </c>
      <c r="D23" s="17" t="s">
        <v>33</v>
      </c>
      <c r="E23" s="19" t="s">
        <v>109</v>
      </c>
      <c r="F23" s="19" t="s">
        <v>25</v>
      </c>
      <c r="G23" s="15">
        <v>20570</v>
      </c>
      <c r="H23" s="15">
        <f t="shared" si="13"/>
        <v>590.36</v>
      </c>
      <c r="I23" s="15">
        <v>0</v>
      </c>
      <c r="J23" s="15">
        <f t="shared" si="14"/>
        <v>625.33000000000004</v>
      </c>
      <c r="K23" s="15">
        <v>480.6</v>
      </c>
      <c r="L23" s="49">
        <f t="shared" si="11"/>
        <v>1696.29</v>
      </c>
      <c r="M23" s="31">
        <f t="shared" si="12"/>
        <v>18873.71</v>
      </c>
    </row>
    <row r="24" spans="1:13" ht="33.75" x14ac:dyDescent="0.25">
      <c r="A24" s="13">
        <f t="shared" si="15"/>
        <v>14</v>
      </c>
      <c r="B24" s="16" t="s">
        <v>49</v>
      </c>
      <c r="C24" s="28" t="s">
        <v>87</v>
      </c>
      <c r="D24" s="17" t="s">
        <v>33</v>
      </c>
      <c r="E24" s="14" t="s">
        <v>3</v>
      </c>
      <c r="F24" s="19" t="s">
        <v>25</v>
      </c>
      <c r="G24" s="15">
        <v>16500</v>
      </c>
      <c r="H24" s="15">
        <f t="shared" si="13"/>
        <v>473.55</v>
      </c>
      <c r="I24" s="15">
        <v>0</v>
      </c>
      <c r="J24" s="15">
        <f t="shared" si="14"/>
        <v>501.6</v>
      </c>
      <c r="K24" s="15">
        <v>25</v>
      </c>
      <c r="L24" s="49">
        <f t="shared" si="11"/>
        <v>1000.15</v>
      </c>
      <c r="M24" s="31">
        <f t="shared" si="12"/>
        <v>15499.85</v>
      </c>
    </row>
    <row r="25" spans="1:13" ht="33.75" x14ac:dyDescent="0.25">
      <c r="A25" s="13">
        <f t="shared" si="15"/>
        <v>15</v>
      </c>
      <c r="B25" s="16" t="s">
        <v>84</v>
      </c>
      <c r="C25" s="28" t="s">
        <v>87</v>
      </c>
      <c r="D25" s="17" t="s">
        <v>33</v>
      </c>
      <c r="E25" s="14" t="s">
        <v>3</v>
      </c>
      <c r="F25" s="19" t="s">
        <v>25</v>
      </c>
      <c r="G25" s="15">
        <v>16500</v>
      </c>
      <c r="H25" s="15">
        <f t="shared" si="13"/>
        <v>473.55</v>
      </c>
      <c r="I25" s="15">
        <v>0</v>
      </c>
      <c r="J25" s="15">
        <f t="shared" si="14"/>
        <v>501.6</v>
      </c>
      <c r="K25" s="15">
        <v>25</v>
      </c>
      <c r="L25" s="49">
        <f t="shared" si="11"/>
        <v>1000.15</v>
      </c>
      <c r="M25" s="31">
        <f t="shared" si="12"/>
        <v>15499.85</v>
      </c>
    </row>
    <row r="26" spans="1:13" ht="33.75" x14ac:dyDescent="0.25">
      <c r="A26" s="13">
        <f t="shared" si="15"/>
        <v>16</v>
      </c>
      <c r="B26" s="16" t="s">
        <v>85</v>
      </c>
      <c r="C26" s="28" t="s">
        <v>87</v>
      </c>
      <c r="D26" s="17" t="s">
        <v>33</v>
      </c>
      <c r="E26" s="14" t="s">
        <v>3</v>
      </c>
      <c r="F26" s="19" t="s">
        <v>25</v>
      </c>
      <c r="G26" s="15">
        <v>16500</v>
      </c>
      <c r="H26" s="15">
        <f t="shared" si="13"/>
        <v>473.55</v>
      </c>
      <c r="I26" s="15">
        <v>0</v>
      </c>
      <c r="J26" s="15">
        <f t="shared" si="14"/>
        <v>501.6</v>
      </c>
      <c r="K26" s="15">
        <v>25</v>
      </c>
      <c r="L26" s="49">
        <f t="shared" ref="L26:L27" si="16">H26+I26+K26+J26</f>
        <v>1000.15</v>
      </c>
      <c r="M26" s="31">
        <f t="shared" ref="M26:M27" si="17">G26-L26</f>
        <v>15499.85</v>
      </c>
    </row>
    <row r="27" spans="1:13" ht="33.75" x14ac:dyDescent="0.25">
      <c r="A27" s="13">
        <f t="shared" si="15"/>
        <v>17</v>
      </c>
      <c r="B27" s="16" t="s">
        <v>102</v>
      </c>
      <c r="C27" s="28" t="s">
        <v>87</v>
      </c>
      <c r="D27" s="17" t="s">
        <v>33</v>
      </c>
      <c r="E27" s="14" t="s">
        <v>3</v>
      </c>
      <c r="F27" s="19" t="s">
        <v>25</v>
      </c>
      <c r="G27" s="15">
        <v>18700</v>
      </c>
      <c r="H27" s="15">
        <f t="shared" ref="H27" si="18">G27*2.87/100</f>
        <v>536.69000000000005</v>
      </c>
      <c r="I27" s="15">
        <v>0</v>
      </c>
      <c r="J27" s="15">
        <f t="shared" ref="J27" si="19">G27*3.04/100</f>
        <v>568.48</v>
      </c>
      <c r="K27" s="15">
        <v>25</v>
      </c>
      <c r="L27" s="49">
        <f t="shared" si="16"/>
        <v>1130.17</v>
      </c>
      <c r="M27" s="31">
        <f t="shared" si="17"/>
        <v>17569.830000000002</v>
      </c>
    </row>
    <row r="28" spans="1:13" ht="33.75" x14ac:dyDescent="0.25">
      <c r="A28" s="13">
        <f t="shared" si="15"/>
        <v>18</v>
      </c>
      <c r="B28" s="16" t="s">
        <v>65</v>
      </c>
      <c r="C28" s="28" t="s">
        <v>86</v>
      </c>
      <c r="D28" s="17" t="s">
        <v>33</v>
      </c>
      <c r="E28" s="14" t="s">
        <v>78</v>
      </c>
      <c r="F28" s="19" t="s">
        <v>22</v>
      </c>
      <c r="G28" s="15">
        <v>27500</v>
      </c>
      <c r="H28" s="15">
        <f t="shared" si="13"/>
        <v>789.25</v>
      </c>
      <c r="I28" s="15">
        <v>0</v>
      </c>
      <c r="J28" s="15">
        <f t="shared" si="14"/>
        <v>836</v>
      </c>
      <c r="K28" s="15">
        <v>936.2</v>
      </c>
      <c r="L28" s="49">
        <f t="shared" si="11"/>
        <v>2561.4499999999998</v>
      </c>
      <c r="M28" s="31">
        <f t="shared" si="12"/>
        <v>24938.55</v>
      </c>
    </row>
    <row r="29" spans="1:13" ht="33.75" x14ac:dyDescent="0.25">
      <c r="A29" s="13">
        <f t="shared" si="15"/>
        <v>19</v>
      </c>
      <c r="B29" s="16" t="s">
        <v>53</v>
      </c>
      <c r="C29" s="28" t="s">
        <v>87</v>
      </c>
      <c r="D29" s="17" t="s">
        <v>33</v>
      </c>
      <c r="E29" s="14" t="s">
        <v>54</v>
      </c>
      <c r="F29" s="19" t="s">
        <v>22</v>
      </c>
      <c r="G29" s="15">
        <v>22000</v>
      </c>
      <c r="H29" s="15">
        <f t="shared" si="13"/>
        <v>631.4</v>
      </c>
      <c r="I29" s="15">
        <v>0</v>
      </c>
      <c r="J29" s="15">
        <f t="shared" si="14"/>
        <v>668.8</v>
      </c>
      <c r="K29" s="15">
        <v>25</v>
      </c>
      <c r="L29" s="49">
        <f t="shared" si="11"/>
        <v>1325.2</v>
      </c>
      <c r="M29" s="31">
        <f t="shared" si="12"/>
        <v>20674.8</v>
      </c>
    </row>
    <row r="30" spans="1:13" ht="33.75" x14ac:dyDescent="0.25">
      <c r="A30" s="13">
        <f t="shared" si="15"/>
        <v>20</v>
      </c>
      <c r="B30" s="16" t="s">
        <v>55</v>
      </c>
      <c r="C30" s="28" t="s">
        <v>86</v>
      </c>
      <c r="D30" s="17" t="s">
        <v>33</v>
      </c>
      <c r="E30" s="14" t="s">
        <v>56</v>
      </c>
      <c r="F30" s="19" t="s">
        <v>22</v>
      </c>
      <c r="G30" s="15">
        <v>22000</v>
      </c>
      <c r="H30" s="15">
        <f t="shared" si="13"/>
        <v>631.4</v>
      </c>
      <c r="I30" s="15">
        <v>0</v>
      </c>
      <c r="J30" s="15">
        <f t="shared" si="14"/>
        <v>668.8</v>
      </c>
      <c r="K30" s="15">
        <v>25</v>
      </c>
      <c r="L30" s="49">
        <f t="shared" si="11"/>
        <v>1325.2</v>
      </c>
      <c r="M30" s="31">
        <f t="shared" si="12"/>
        <v>20674.8</v>
      </c>
    </row>
    <row r="31" spans="1:13" ht="33.75" x14ac:dyDescent="0.25">
      <c r="A31" s="13">
        <f t="shared" si="15"/>
        <v>21</v>
      </c>
      <c r="B31" s="16" t="s">
        <v>59</v>
      </c>
      <c r="C31" s="28" t="s">
        <v>86</v>
      </c>
      <c r="D31" s="17" t="s">
        <v>33</v>
      </c>
      <c r="E31" s="14" t="s">
        <v>60</v>
      </c>
      <c r="F31" s="19" t="s">
        <v>22</v>
      </c>
      <c r="G31" s="15">
        <v>27500</v>
      </c>
      <c r="H31" s="15">
        <f t="shared" si="13"/>
        <v>789.25</v>
      </c>
      <c r="I31" s="15">
        <v>0</v>
      </c>
      <c r="J31" s="15">
        <f t="shared" si="14"/>
        <v>836</v>
      </c>
      <c r="K31" s="15">
        <v>1391.8</v>
      </c>
      <c r="L31" s="49">
        <f t="shared" si="11"/>
        <v>3017.05</v>
      </c>
      <c r="M31" s="31">
        <f t="shared" si="12"/>
        <v>24482.95</v>
      </c>
    </row>
    <row r="32" spans="1:13" ht="33.75" x14ac:dyDescent="0.25">
      <c r="A32" s="13">
        <f t="shared" si="15"/>
        <v>22</v>
      </c>
      <c r="B32" s="16" t="s">
        <v>61</v>
      </c>
      <c r="C32" s="28" t="s">
        <v>86</v>
      </c>
      <c r="D32" s="17" t="s">
        <v>33</v>
      </c>
      <c r="E32" s="14" t="s">
        <v>62</v>
      </c>
      <c r="F32" s="19" t="s">
        <v>22</v>
      </c>
      <c r="G32" s="15">
        <v>37000</v>
      </c>
      <c r="H32" s="15">
        <f t="shared" si="13"/>
        <v>1061.9000000000001</v>
      </c>
      <c r="I32" s="15">
        <v>19.25</v>
      </c>
      <c r="J32" s="15">
        <f t="shared" si="14"/>
        <v>1124.8</v>
      </c>
      <c r="K32" s="15">
        <v>25</v>
      </c>
      <c r="L32" s="49">
        <f t="shared" si="11"/>
        <v>2230.9499999999998</v>
      </c>
      <c r="M32" s="31">
        <f t="shared" si="12"/>
        <v>34769.050000000003</v>
      </c>
    </row>
    <row r="33" spans="1:13" ht="33.75" x14ac:dyDescent="0.25">
      <c r="A33" s="13">
        <f t="shared" si="15"/>
        <v>23</v>
      </c>
      <c r="B33" s="16" t="s">
        <v>70</v>
      </c>
      <c r="C33" s="28" t="s">
        <v>87</v>
      </c>
      <c r="D33" s="17" t="s">
        <v>33</v>
      </c>
      <c r="E33" s="14" t="s">
        <v>54</v>
      </c>
      <c r="F33" s="19" t="s">
        <v>25</v>
      </c>
      <c r="G33" s="15">
        <v>27500</v>
      </c>
      <c r="H33" s="15">
        <f t="shared" si="13"/>
        <v>789.25</v>
      </c>
      <c r="I33" s="15">
        <v>0</v>
      </c>
      <c r="J33" s="15">
        <f t="shared" si="14"/>
        <v>836</v>
      </c>
      <c r="K33" s="15">
        <v>25</v>
      </c>
      <c r="L33" s="49">
        <f t="shared" si="11"/>
        <v>1650.25</v>
      </c>
      <c r="M33" s="31">
        <f t="shared" si="12"/>
        <v>25849.75</v>
      </c>
    </row>
    <row r="34" spans="1:13" ht="33.75" x14ac:dyDescent="0.25">
      <c r="A34" s="13">
        <f t="shared" si="15"/>
        <v>24</v>
      </c>
      <c r="B34" s="30" t="s">
        <v>99</v>
      </c>
      <c r="C34" s="27" t="s">
        <v>86</v>
      </c>
      <c r="D34" s="17" t="s">
        <v>33</v>
      </c>
      <c r="E34" s="19" t="s">
        <v>100</v>
      </c>
      <c r="F34" s="19" t="s">
        <v>22</v>
      </c>
      <c r="G34" s="15">
        <v>32940</v>
      </c>
      <c r="H34" s="15">
        <f t="shared" si="13"/>
        <v>945.38</v>
      </c>
      <c r="I34" s="15">
        <v>0</v>
      </c>
      <c r="J34" s="15">
        <f t="shared" si="14"/>
        <v>1001.38</v>
      </c>
      <c r="K34" s="15">
        <v>25</v>
      </c>
      <c r="L34" s="49">
        <f t="shared" si="11"/>
        <v>1971.76</v>
      </c>
      <c r="M34" s="31">
        <f t="shared" si="12"/>
        <v>30968.240000000002</v>
      </c>
    </row>
    <row r="35" spans="1:13" ht="33.75" x14ac:dyDescent="0.25">
      <c r="A35" s="13">
        <f t="shared" si="15"/>
        <v>25</v>
      </c>
      <c r="B35" s="16" t="s">
        <v>121</v>
      </c>
      <c r="C35" s="28" t="s">
        <v>86</v>
      </c>
      <c r="D35" s="17" t="s">
        <v>33</v>
      </c>
      <c r="E35" s="14" t="s">
        <v>109</v>
      </c>
      <c r="F35" s="19" t="s">
        <v>25</v>
      </c>
      <c r="G35" s="15">
        <v>18000</v>
      </c>
      <c r="H35" s="15">
        <f t="shared" ref="H35:H36" si="20">G35*2.87/100</f>
        <v>516.6</v>
      </c>
      <c r="I35" s="15">
        <v>0</v>
      </c>
      <c r="J35" s="15">
        <f t="shared" ref="J35:J36" si="21">G35*3.04/100</f>
        <v>547.20000000000005</v>
      </c>
      <c r="K35" s="15">
        <v>25</v>
      </c>
      <c r="L35" s="49">
        <f t="shared" ref="L35:L36" si="22">H35+I35+K35+J35</f>
        <v>1088.8</v>
      </c>
      <c r="M35" s="31">
        <f t="shared" ref="M35:M36" si="23">G35-L35</f>
        <v>16911.2</v>
      </c>
    </row>
    <row r="36" spans="1:13" ht="36" customHeight="1" x14ac:dyDescent="0.25">
      <c r="A36" s="13">
        <f t="shared" si="15"/>
        <v>26</v>
      </c>
      <c r="B36" s="16" t="s">
        <v>110</v>
      </c>
      <c r="C36" s="28" t="s">
        <v>86</v>
      </c>
      <c r="D36" s="17" t="s">
        <v>33</v>
      </c>
      <c r="E36" s="14" t="s">
        <v>109</v>
      </c>
      <c r="F36" s="19" t="s">
        <v>25</v>
      </c>
      <c r="G36" s="15">
        <v>25000</v>
      </c>
      <c r="H36" s="15">
        <f t="shared" si="20"/>
        <v>717.5</v>
      </c>
      <c r="I36" s="15">
        <v>0</v>
      </c>
      <c r="J36" s="15">
        <f t="shared" si="21"/>
        <v>760</v>
      </c>
      <c r="K36" s="15">
        <v>25</v>
      </c>
      <c r="L36" s="49">
        <f t="shared" si="22"/>
        <v>1502.5</v>
      </c>
      <c r="M36" s="31">
        <f t="shared" si="23"/>
        <v>23497.5</v>
      </c>
    </row>
    <row r="37" spans="1:13" ht="33.75" x14ac:dyDescent="0.25">
      <c r="A37" s="13">
        <f t="shared" si="15"/>
        <v>27</v>
      </c>
      <c r="B37" s="16" t="s">
        <v>114</v>
      </c>
      <c r="C37" s="28" t="s">
        <v>86</v>
      </c>
      <c r="D37" s="17" t="s">
        <v>33</v>
      </c>
      <c r="E37" s="14" t="s">
        <v>115</v>
      </c>
      <c r="F37" s="19" t="s">
        <v>25</v>
      </c>
      <c r="G37" s="15">
        <v>5000</v>
      </c>
      <c r="H37" s="15">
        <f t="shared" ref="H37" si="24">G37*2.87/100</f>
        <v>143.5</v>
      </c>
      <c r="I37" s="15">
        <v>0</v>
      </c>
      <c r="J37" s="15">
        <f t="shared" ref="J37" si="25">G37*3.04/100</f>
        <v>152</v>
      </c>
      <c r="K37" s="15">
        <v>25</v>
      </c>
      <c r="L37" s="49">
        <f t="shared" ref="L37" si="26">H37+I37+K37+J37</f>
        <v>320.5</v>
      </c>
      <c r="M37" s="31">
        <f t="shared" ref="M37" si="27">G37-L37</f>
        <v>4679.5</v>
      </c>
    </row>
    <row r="38" spans="1:13" ht="33.75" x14ac:dyDescent="0.25">
      <c r="A38" s="13">
        <f t="shared" si="15"/>
        <v>28</v>
      </c>
      <c r="B38" s="16" t="s">
        <v>117</v>
      </c>
      <c r="C38" s="28" t="s">
        <v>86</v>
      </c>
      <c r="D38" s="17" t="s">
        <v>33</v>
      </c>
      <c r="E38" s="14" t="s">
        <v>116</v>
      </c>
      <c r="F38" s="19" t="s">
        <v>25</v>
      </c>
      <c r="G38" s="15">
        <v>12000</v>
      </c>
      <c r="H38" s="15">
        <f t="shared" si="13"/>
        <v>344.4</v>
      </c>
      <c r="I38" s="15">
        <v>0</v>
      </c>
      <c r="J38" s="15">
        <f t="shared" si="14"/>
        <v>364.8</v>
      </c>
      <c r="K38" s="15">
        <v>25</v>
      </c>
      <c r="L38" s="49">
        <f t="shared" si="11"/>
        <v>734.2</v>
      </c>
      <c r="M38" s="31">
        <f t="shared" si="12"/>
        <v>11265.8</v>
      </c>
    </row>
    <row r="39" spans="1:13" x14ac:dyDescent="0.25">
      <c r="A39" s="24"/>
      <c r="B39" s="30" t="s">
        <v>41</v>
      </c>
      <c r="C39" s="27"/>
      <c r="D39" s="17"/>
      <c r="E39" s="19">
        <f>COUNTA(E19:E38)</f>
        <v>20</v>
      </c>
      <c r="F39" s="32"/>
      <c r="G39" s="15">
        <f t="shared" ref="G39:L39" si="28">SUM(G19:G38)</f>
        <v>420285</v>
      </c>
      <c r="H39" s="15">
        <f t="shared" si="28"/>
        <v>12062.18</v>
      </c>
      <c r="I39" s="15">
        <f t="shared" si="28"/>
        <v>19.25</v>
      </c>
      <c r="J39" s="15">
        <f t="shared" si="28"/>
        <v>12776.67</v>
      </c>
      <c r="K39" s="15">
        <f t="shared" si="28"/>
        <v>4811.05</v>
      </c>
      <c r="L39" s="49">
        <f t="shared" si="28"/>
        <v>29669.15</v>
      </c>
      <c r="M39" s="31">
        <f t="shared" si="12"/>
        <v>390615.85</v>
      </c>
    </row>
    <row r="40" spans="1:13" x14ac:dyDescent="0.25">
      <c r="A40" s="24"/>
      <c r="B40" s="30"/>
      <c r="C40" s="27"/>
      <c r="D40" s="17"/>
      <c r="E40" s="32"/>
      <c r="F40" s="32"/>
      <c r="G40" s="15"/>
      <c r="H40" s="15"/>
      <c r="I40" s="15"/>
      <c r="J40" s="15"/>
      <c r="K40" s="15"/>
      <c r="L40" s="42"/>
      <c r="M40" s="31"/>
    </row>
    <row r="41" spans="1:13" ht="22.5" x14ac:dyDescent="0.25">
      <c r="A41" s="13">
        <f>A38+1</f>
        <v>29</v>
      </c>
      <c r="B41" s="30" t="s">
        <v>7</v>
      </c>
      <c r="C41" s="27" t="s">
        <v>87</v>
      </c>
      <c r="D41" s="17" t="s">
        <v>45</v>
      </c>
      <c r="E41" s="19" t="s">
        <v>35</v>
      </c>
      <c r="F41" s="19" t="s">
        <v>21</v>
      </c>
      <c r="G41" s="15">
        <v>49500</v>
      </c>
      <c r="H41" s="15">
        <f>G41*2.87/100</f>
        <v>1420.65</v>
      </c>
      <c r="I41" s="15">
        <v>1783.43</v>
      </c>
      <c r="J41" s="15">
        <f>G41*3.04/100</f>
        <v>1504.8</v>
      </c>
      <c r="K41" s="15">
        <v>480.6</v>
      </c>
      <c r="L41" s="49">
        <f>H41+I41+J41+K41</f>
        <v>5189.4799999999996</v>
      </c>
      <c r="M41" s="31">
        <f t="shared" ref="M41:M45" si="29">G41-L41</f>
        <v>44310.52</v>
      </c>
    </row>
    <row r="42" spans="1:13" x14ac:dyDescent="0.25">
      <c r="A42" s="24"/>
      <c r="B42" s="30" t="s">
        <v>41</v>
      </c>
      <c r="C42" s="27"/>
      <c r="D42" s="30"/>
      <c r="E42" s="19">
        <f>COUNTA(E41:E41)</f>
        <v>1</v>
      </c>
      <c r="F42" s="33"/>
      <c r="G42" s="15">
        <f>SUM(G41)</f>
        <v>49500</v>
      </c>
      <c r="H42" s="15">
        <f>G42*2.87/100</f>
        <v>1420.65</v>
      </c>
      <c r="I42" s="15">
        <v>1783.43</v>
      </c>
      <c r="J42" s="15">
        <f>G42*3.04/100</f>
        <v>1504.8</v>
      </c>
      <c r="K42" s="15">
        <v>480.6</v>
      </c>
      <c r="L42" s="49">
        <f>SUM(L41)</f>
        <v>5189.4799999999996</v>
      </c>
      <c r="M42" s="31">
        <f t="shared" si="29"/>
        <v>44310.52</v>
      </c>
    </row>
    <row r="43" spans="1:13" x14ac:dyDescent="0.25">
      <c r="A43" s="24"/>
      <c r="B43" s="30"/>
      <c r="C43" s="27"/>
      <c r="D43" s="30"/>
      <c r="E43" s="19"/>
      <c r="F43" s="19"/>
      <c r="G43" s="15"/>
      <c r="H43" s="15"/>
      <c r="I43" s="15"/>
      <c r="J43" s="15"/>
      <c r="K43" s="15"/>
      <c r="L43" s="42"/>
      <c r="M43" s="31"/>
    </row>
    <row r="44" spans="1:13" x14ac:dyDescent="0.25">
      <c r="A44" s="13">
        <f>A41+1</f>
        <v>30</v>
      </c>
      <c r="B44" s="34" t="s">
        <v>2</v>
      </c>
      <c r="C44" s="29" t="s">
        <v>87</v>
      </c>
      <c r="D44" s="17" t="s">
        <v>46</v>
      </c>
      <c r="E44" s="19" t="s">
        <v>15</v>
      </c>
      <c r="F44" s="19" t="s">
        <v>22</v>
      </c>
      <c r="G44" s="15">
        <v>35563</v>
      </c>
      <c r="H44" s="15">
        <f>G44*2.87/100</f>
        <v>1020.66</v>
      </c>
      <c r="I44" s="15">
        <v>0</v>
      </c>
      <c r="J44" s="15">
        <f>G44*3.04/100</f>
        <v>1081.1199999999999</v>
      </c>
      <c r="K44" s="15">
        <v>1128.9000000000001</v>
      </c>
      <c r="L44" s="49">
        <f>H44+I44+J44+K44</f>
        <v>3230.68</v>
      </c>
      <c r="M44" s="31">
        <f t="shared" si="29"/>
        <v>32332.32</v>
      </c>
    </row>
    <row r="45" spans="1:13" x14ac:dyDescent="0.25">
      <c r="A45" s="24"/>
      <c r="B45" s="30" t="s">
        <v>41</v>
      </c>
      <c r="C45" s="27"/>
      <c r="D45" s="17"/>
      <c r="E45" s="18">
        <f>COUNTA(E44:E44)</f>
        <v>1</v>
      </c>
      <c r="F45" s="19"/>
      <c r="G45" s="15">
        <f>SUM(G44)</f>
        <v>35563</v>
      </c>
      <c r="H45" s="15">
        <f>G45*2.87/100</f>
        <v>1020.66</v>
      </c>
      <c r="I45" s="15">
        <v>0</v>
      </c>
      <c r="J45" s="15">
        <f>G45*3.04/100</f>
        <v>1081.1199999999999</v>
      </c>
      <c r="K45" s="15">
        <v>1128.9000000000001</v>
      </c>
      <c r="L45" s="49">
        <f>SUM(L44)</f>
        <v>3230.68</v>
      </c>
      <c r="M45" s="31">
        <f t="shared" si="29"/>
        <v>32332.32</v>
      </c>
    </row>
    <row r="46" spans="1:13" x14ac:dyDescent="0.25">
      <c r="A46" s="24"/>
      <c r="B46" s="30"/>
      <c r="C46" s="27"/>
      <c r="D46" s="17"/>
      <c r="E46" s="19"/>
      <c r="F46" s="19"/>
      <c r="G46" s="15"/>
      <c r="H46" s="15"/>
      <c r="I46" s="15"/>
      <c r="J46" s="15"/>
      <c r="K46" s="15"/>
      <c r="L46" s="42"/>
      <c r="M46" s="31"/>
    </row>
    <row r="47" spans="1:13" ht="20.25" customHeight="1" x14ac:dyDescent="0.25">
      <c r="A47" s="13">
        <f>A44+1</f>
        <v>31</v>
      </c>
      <c r="B47" s="30" t="s">
        <v>67</v>
      </c>
      <c r="C47" s="27" t="s">
        <v>87</v>
      </c>
      <c r="D47" s="17" t="s">
        <v>88</v>
      </c>
      <c r="E47" s="19" t="s">
        <v>68</v>
      </c>
      <c r="F47" s="19" t="s">
        <v>22</v>
      </c>
      <c r="G47" s="15">
        <v>22000</v>
      </c>
      <c r="H47" s="15">
        <f t="shared" ref="H47:H49" si="30">G47*2.87/100</f>
        <v>631.4</v>
      </c>
      <c r="I47" s="15">
        <v>0</v>
      </c>
      <c r="J47" s="15">
        <f t="shared" ref="J47:J49" si="31">G47*3.04/100</f>
        <v>668.8</v>
      </c>
      <c r="K47" s="15">
        <v>25</v>
      </c>
      <c r="L47" s="49">
        <f t="shared" ref="L47:L49" si="32">H47+I47+J47+K47</f>
        <v>1325.2</v>
      </c>
      <c r="M47" s="31">
        <f t="shared" ref="M47:M53" si="33">G47-L47</f>
        <v>20674.8</v>
      </c>
    </row>
    <row r="48" spans="1:13" ht="23.25" customHeight="1" x14ac:dyDescent="0.25">
      <c r="A48" s="13">
        <f t="shared" ref="A48:A49" si="34">A47+1</f>
        <v>32</v>
      </c>
      <c r="B48" s="16" t="s">
        <v>69</v>
      </c>
      <c r="C48" s="28" t="s">
        <v>87</v>
      </c>
      <c r="D48" s="17" t="s">
        <v>88</v>
      </c>
      <c r="E48" s="19" t="s">
        <v>132</v>
      </c>
      <c r="F48" s="19" t="s">
        <v>24</v>
      </c>
      <c r="G48" s="15">
        <v>24400</v>
      </c>
      <c r="H48" s="15">
        <f t="shared" si="30"/>
        <v>700.28</v>
      </c>
      <c r="I48" s="15">
        <v>0</v>
      </c>
      <c r="J48" s="15">
        <f t="shared" si="31"/>
        <v>741.76</v>
      </c>
      <c r="K48" s="15">
        <v>25</v>
      </c>
      <c r="L48" s="49">
        <f t="shared" si="32"/>
        <v>1467.04</v>
      </c>
      <c r="M48" s="31">
        <f t="shared" si="33"/>
        <v>22932.959999999999</v>
      </c>
    </row>
    <row r="49" spans="1:13" ht="22.5" customHeight="1" x14ac:dyDescent="0.25">
      <c r="A49" s="13">
        <f t="shared" si="34"/>
        <v>33</v>
      </c>
      <c r="B49" s="16" t="s">
        <v>111</v>
      </c>
      <c r="C49" s="28" t="s">
        <v>87</v>
      </c>
      <c r="D49" s="17" t="s">
        <v>88</v>
      </c>
      <c r="E49" s="19" t="s">
        <v>112</v>
      </c>
      <c r="F49" s="19" t="s">
        <v>22</v>
      </c>
      <c r="G49" s="15">
        <v>37000</v>
      </c>
      <c r="H49" s="15">
        <f t="shared" si="30"/>
        <v>1061.9000000000001</v>
      </c>
      <c r="I49" s="15">
        <v>19.25</v>
      </c>
      <c r="J49" s="15">
        <f t="shared" si="31"/>
        <v>1124.8</v>
      </c>
      <c r="K49" s="15">
        <v>25</v>
      </c>
      <c r="L49" s="49">
        <f t="shared" si="32"/>
        <v>2230.9499999999998</v>
      </c>
      <c r="M49" s="31">
        <f t="shared" si="33"/>
        <v>34769.050000000003</v>
      </c>
    </row>
    <row r="50" spans="1:13" ht="21.75" customHeight="1" x14ac:dyDescent="0.25">
      <c r="A50" s="24"/>
      <c r="B50" s="30" t="s">
        <v>31</v>
      </c>
      <c r="C50" s="27"/>
      <c r="D50" s="17"/>
      <c r="E50" s="19">
        <f>COUNTA(E47:E49)</f>
        <v>3</v>
      </c>
      <c r="F50" s="19"/>
      <c r="G50" s="15">
        <f t="shared" ref="G50:L50" si="35">SUM(G47:G49)</f>
        <v>83400</v>
      </c>
      <c r="H50" s="15">
        <f t="shared" si="35"/>
        <v>2393.58</v>
      </c>
      <c r="I50" s="15">
        <f t="shared" si="35"/>
        <v>19.25</v>
      </c>
      <c r="J50" s="15">
        <f t="shared" si="35"/>
        <v>2535.36</v>
      </c>
      <c r="K50" s="15">
        <f t="shared" si="35"/>
        <v>75</v>
      </c>
      <c r="L50" s="49">
        <f t="shared" si="35"/>
        <v>5023.1899999999996</v>
      </c>
      <c r="M50" s="31">
        <f t="shared" si="33"/>
        <v>78376.81</v>
      </c>
    </row>
    <row r="51" spans="1:13" ht="14.25" customHeight="1" x14ac:dyDescent="0.25">
      <c r="A51" s="24"/>
      <c r="B51" s="30"/>
      <c r="C51" s="27"/>
      <c r="D51" s="17"/>
      <c r="E51" s="19"/>
      <c r="F51" s="19"/>
      <c r="G51" s="23"/>
      <c r="H51" s="23"/>
      <c r="I51" s="23"/>
      <c r="J51" s="23"/>
      <c r="K51" s="23"/>
      <c r="L51" s="42"/>
      <c r="M51" s="31"/>
    </row>
    <row r="52" spans="1:13" ht="33.75" x14ac:dyDescent="0.25">
      <c r="A52" s="13">
        <f>A49+1</f>
        <v>34</v>
      </c>
      <c r="B52" s="30" t="s">
        <v>9</v>
      </c>
      <c r="C52" s="27" t="s">
        <v>87</v>
      </c>
      <c r="D52" s="17" t="s">
        <v>89</v>
      </c>
      <c r="E52" s="19" t="s">
        <v>128</v>
      </c>
      <c r="F52" s="19" t="s">
        <v>21</v>
      </c>
      <c r="G52" s="15">
        <v>23577.02</v>
      </c>
      <c r="H52" s="15">
        <f>G52*2.87/100</f>
        <v>676.66</v>
      </c>
      <c r="I52" s="15">
        <v>0</v>
      </c>
      <c r="J52" s="15">
        <f>G52*3.04/100</f>
        <v>716.74</v>
      </c>
      <c r="K52" s="15">
        <f>25+1577.45</f>
        <v>1602.45</v>
      </c>
      <c r="L52" s="49">
        <f>H52+I52+J52+K52</f>
        <v>2995.85</v>
      </c>
      <c r="M52" s="31">
        <f t="shared" si="33"/>
        <v>20581.169999999998</v>
      </c>
    </row>
    <row r="53" spans="1:13" x14ac:dyDescent="0.25">
      <c r="A53" s="24"/>
      <c r="B53" s="30" t="s">
        <v>41</v>
      </c>
      <c r="C53" s="27"/>
      <c r="D53" s="17"/>
      <c r="E53" s="19">
        <f>COUNTA(E52:E52)</f>
        <v>1</v>
      </c>
      <c r="F53" s="19"/>
      <c r="G53" s="15">
        <f t="shared" ref="G53:L53" si="36">SUM(G52:G52)</f>
        <v>23577.02</v>
      </c>
      <c r="H53" s="15">
        <f t="shared" si="36"/>
        <v>676.66</v>
      </c>
      <c r="I53" s="15">
        <f t="shared" si="36"/>
        <v>0</v>
      </c>
      <c r="J53" s="15">
        <f t="shared" si="36"/>
        <v>716.74</v>
      </c>
      <c r="K53" s="15">
        <f t="shared" si="36"/>
        <v>1602.45</v>
      </c>
      <c r="L53" s="49">
        <f t="shared" si="36"/>
        <v>2995.85</v>
      </c>
      <c r="M53" s="31">
        <f t="shared" si="33"/>
        <v>20581.169999999998</v>
      </c>
    </row>
    <row r="54" spans="1:13" ht="13.5" customHeight="1" x14ac:dyDescent="0.25">
      <c r="A54" s="24"/>
      <c r="B54" s="30"/>
      <c r="C54" s="27"/>
      <c r="D54" s="17"/>
      <c r="E54" s="19"/>
      <c r="F54" s="19"/>
      <c r="G54" s="15"/>
      <c r="H54" s="15"/>
      <c r="I54" s="15"/>
      <c r="J54" s="15"/>
      <c r="K54" s="15"/>
      <c r="L54" s="42"/>
      <c r="M54" s="31"/>
    </row>
    <row r="55" spans="1:13" ht="36.75" customHeight="1" x14ac:dyDescent="0.25">
      <c r="A55" s="13">
        <f>A52+1</f>
        <v>35</v>
      </c>
      <c r="B55" s="30" t="s">
        <v>10</v>
      </c>
      <c r="C55" s="27" t="s">
        <v>87</v>
      </c>
      <c r="D55" s="17" t="s">
        <v>43</v>
      </c>
      <c r="E55" s="19" t="s">
        <v>131</v>
      </c>
      <c r="F55" s="19" t="s">
        <v>22</v>
      </c>
      <c r="G55" s="15">
        <v>32025</v>
      </c>
      <c r="H55" s="15">
        <f>G55*2.87/100</f>
        <v>919.12</v>
      </c>
      <c r="I55" s="15">
        <v>0</v>
      </c>
      <c r="J55" s="15">
        <f>G55*3.04/100</f>
        <v>973.56</v>
      </c>
      <c r="K55" s="15">
        <v>2232.8000000000002</v>
      </c>
      <c r="L55" s="49">
        <f t="shared" ref="L55:L71" si="37">H55+I55+J55+K55</f>
        <v>4125.4799999999996</v>
      </c>
      <c r="M55" s="31">
        <f t="shared" ref="M55:M72" si="38">G55-L55</f>
        <v>27899.52</v>
      </c>
    </row>
    <row r="56" spans="1:13" ht="33.75" customHeight="1" x14ac:dyDescent="0.25">
      <c r="A56" s="13">
        <f>A55+1</f>
        <v>36</v>
      </c>
      <c r="B56" s="16" t="s">
        <v>57</v>
      </c>
      <c r="C56" s="28" t="s">
        <v>87</v>
      </c>
      <c r="D56" s="17" t="s">
        <v>43</v>
      </c>
      <c r="E56" s="14" t="s">
        <v>58</v>
      </c>
      <c r="F56" s="19" t="s">
        <v>22</v>
      </c>
      <c r="G56" s="15">
        <v>29700</v>
      </c>
      <c r="H56" s="15">
        <f t="shared" ref="H56:H71" si="39">G56*2.87/100</f>
        <v>852.39</v>
      </c>
      <c r="I56" s="15">
        <v>0</v>
      </c>
      <c r="J56" s="15">
        <f t="shared" ref="J56:J71" si="40">G56*3.04/100</f>
        <v>902.88</v>
      </c>
      <c r="K56" s="15">
        <v>480.6</v>
      </c>
      <c r="L56" s="49">
        <f t="shared" si="37"/>
        <v>2235.87</v>
      </c>
      <c r="M56" s="31">
        <f t="shared" si="38"/>
        <v>27464.13</v>
      </c>
    </row>
    <row r="57" spans="1:13" ht="31.5" customHeight="1" x14ac:dyDescent="0.25">
      <c r="A57" s="13">
        <f t="shared" ref="A57:A63" si="41">A56+1</f>
        <v>37</v>
      </c>
      <c r="B57" s="16" t="s">
        <v>107</v>
      </c>
      <c r="C57" s="28" t="s">
        <v>86</v>
      </c>
      <c r="D57" s="17" t="s">
        <v>43</v>
      </c>
      <c r="E57" s="14" t="s">
        <v>74</v>
      </c>
      <c r="F57" s="19" t="s">
        <v>22</v>
      </c>
      <c r="G57" s="15">
        <v>10000</v>
      </c>
      <c r="H57" s="15">
        <f t="shared" si="39"/>
        <v>287</v>
      </c>
      <c r="I57" s="15">
        <v>0</v>
      </c>
      <c r="J57" s="15">
        <f t="shared" si="40"/>
        <v>304</v>
      </c>
      <c r="K57" s="15">
        <v>25</v>
      </c>
      <c r="L57" s="49">
        <f t="shared" ref="L57" si="42">H57+I57+J57+K57</f>
        <v>616</v>
      </c>
      <c r="M57" s="31">
        <f t="shared" ref="M57" si="43">G57-L57</f>
        <v>9384</v>
      </c>
    </row>
    <row r="58" spans="1:13" ht="36" customHeight="1" x14ac:dyDescent="0.25">
      <c r="A58" s="13">
        <f t="shared" si="41"/>
        <v>38</v>
      </c>
      <c r="B58" s="16" t="s">
        <v>108</v>
      </c>
      <c r="C58" s="28" t="s">
        <v>87</v>
      </c>
      <c r="D58" s="17" t="s">
        <v>43</v>
      </c>
      <c r="E58" s="14" t="s">
        <v>63</v>
      </c>
      <c r="F58" s="19" t="s">
        <v>22</v>
      </c>
      <c r="G58" s="15">
        <v>12000</v>
      </c>
      <c r="H58" s="15">
        <f t="shared" si="39"/>
        <v>344.4</v>
      </c>
      <c r="I58" s="15">
        <v>0</v>
      </c>
      <c r="J58" s="15">
        <f t="shared" si="40"/>
        <v>364.8</v>
      </c>
      <c r="K58" s="15">
        <v>25</v>
      </c>
      <c r="L58" s="49">
        <f t="shared" si="37"/>
        <v>734.2</v>
      </c>
      <c r="M58" s="31">
        <f t="shared" si="38"/>
        <v>11265.8</v>
      </c>
    </row>
    <row r="59" spans="1:13" ht="36" customHeight="1" x14ac:dyDescent="0.25">
      <c r="A59" s="13">
        <f>A58+1</f>
        <v>39</v>
      </c>
      <c r="B59" s="16" t="s">
        <v>64</v>
      </c>
      <c r="C59" s="28" t="s">
        <v>87</v>
      </c>
      <c r="D59" s="17" t="s">
        <v>43</v>
      </c>
      <c r="E59" s="14" t="s">
        <v>63</v>
      </c>
      <c r="F59" s="19" t="s">
        <v>22</v>
      </c>
      <c r="G59" s="15">
        <v>12200</v>
      </c>
      <c r="H59" s="15">
        <f t="shared" si="39"/>
        <v>350.14</v>
      </c>
      <c r="I59" s="15">
        <v>0</v>
      </c>
      <c r="J59" s="15">
        <f t="shared" si="40"/>
        <v>370.88</v>
      </c>
      <c r="K59" s="15">
        <v>25</v>
      </c>
      <c r="L59" s="49">
        <f t="shared" si="37"/>
        <v>746.02</v>
      </c>
      <c r="M59" s="31">
        <f t="shared" si="38"/>
        <v>11453.98</v>
      </c>
    </row>
    <row r="60" spans="1:13" ht="33.75" x14ac:dyDescent="0.25">
      <c r="A60" s="13">
        <f t="shared" si="41"/>
        <v>40</v>
      </c>
      <c r="B60" s="16" t="s">
        <v>71</v>
      </c>
      <c r="C60" s="28" t="s">
        <v>86</v>
      </c>
      <c r="D60" s="17" t="s">
        <v>43</v>
      </c>
      <c r="E60" s="14" t="s">
        <v>72</v>
      </c>
      <c r="F60" s="19" t="s">
        <v>22</v>
      </c>
      <c r="G60" s="15">
        <v>24400</v>
      </c>
      <c r="H60" s="15">
        <f t="shared" si="39"/>
        <v>700.28</v>
      </c>
      <c r="I60" s="15">
        <v>0</v>
      </c>
      <c r="J60" s="15">
        <f t="shared" si="40"/>
        <v>741.76</v>
      </c>
      <c r="K60" s="15">
        <v>25</v>
      </c>
      <c r="L60" s="49">
        <f t="shared" si="37"/>
        <v>1467.04</v>
      </c>
      <c r="M60" s="31">
        <f t="shared" si="38"/>
        <v>22932.959999999999</v>
      </c>
    </row>
    <row r="61" spans="1:13" ht="33.75" x14ac:dyDescent="0.25">
      <c r="A61" s="13">
        <f>A60+1</f>
        <v>41</v>
      </c>
      <c r="B61" s="16" t="s">
        <v>73</v>
      </c>
      <c r="C61" s="28" t="s">
        <v>86</v>
      </c>
      <c r="D61" s="17" t="s">
        <v>43</v>
      </c>
      <c r="E61" s="14" t="s">
        <v>74</v>
      </c>
      <c r="F61" s="19" t="s">
        <v>22</v>
      </c>
      <c r="G61" s="15">
        <v>11000</v>
      </c>
      <c r="H61" s="15">
        <f t="shared" si="39"/>
        <v>315.7</v>
      </c>
      <c r="I61" s="15">
        <v>0</v>
      </c>
      <c r="J61" s="15">
        <f t="shared" si="40"/>
        <v>334.4</v>
      </c>
      <c r="K61" s="15">
        <v>25</v>
      </c>
      <c r="L61" s="49">
        <f t="shared" si="37"/>
        <v>675.1</v>
      </c>
      <c r="M61" s="31">
        <f t="shared" si="38"/>
        <v>10324.9</v>
      </c>
    </row>
    <row r="62" spans="1:13" ht="33.75" x14ac:dyDescent="0.25">
      <c r="A62" s="13">
        <f t="shared" si="41"/>
        <v>42</v>
      </c>
      <c r="B62" s="16" t="s">
        <v>75</v>
      </c>
      <c r="C62" s="28" t="s">
        <v>86</v>
      </c>
      <c r="D62" s="17" t="s">
        <v>43</v>
      </c>
      <c r="E62" s="14" t="s">
        <v>74</v>
      </c>
      <c r="F62" s="19" t="s">
        <v>22</v>
      </c>
      <c r="G62" s="15">
        <v>10000</v>
      </c>
      <c r="H62" s="15">
        <f t="shared" si="39"/>
        <v>287</v>
      </c>
      <c r="I62" s="15">
        <v>0</v>
      </c>
      <c r="J62" s="15">
        <f t="shared" si="40"/>
        <v>304</v>
      </c>
      <c r="K62" s="15">
        <v>25</v>
      </c>
      <c r="L62" s="49">
        <f t="shared" ref="L62:L64" si="44">H62+I62+J62+K62</f>
        <v>616</v>
      </c>
      <c r="M62" s="31">
        <f t="shared" ref="M62:M64" si="45">G62-L62</f>
        <v>9384</v>
      </c>
    </row>
    <row r="63" spans="1:13" ht="33.75" x14ac:dyDescent="0.25">
      <c r="A63" s="13">
        <f t="shared" si="41"/>
        <v>43</v>
      </c>
      <c r="B63" s="16" t="s">
        <v>82</v>
      </c>
      <c r="C63" s="28" t="s">
        <v>87</v>
      </c>
      <c r="D63" s="17" t="s">
        <v>43</v>
      </c>
      <c r="E63" s="14" t="s">
        <v>74</v>
      </c>
      <c r="F63" s="19" t="s">
        <v>22</v>
      </c>
      <c r="G63" s="15">
        <v>10000</v>
      </c>
      <c r="H63" s="15">
        <f t="shared" si="39"/>
        <v>287</v>
      </c>
      <c r="I63" s="15">
        <v>0</v>
      </c>
      <c r="J63" s="15">
        <f t="shared" si="40"/>
        <v>304</v>
      </c>
      <c r="K63" s="15">
        <v>25</v>
      </c>
      <c r="L63" s="49">
        <f t="shared" si="44"/>
        <v>616</v>
      </c>
      <c r="M63" s="31">
        <f t="shared" si="45"/>
        <v>9384</v>
      </c>
    </row>
    <row r="64" spans="1:13" ht="33.75" x14ac:dyDescent="0.25">
      <c r="A64" s="13">
        <f>A63+1</f>
        <v>44</v>
      </c>
      <c r="B64" s="16" t="s">
        <v>83</v>
      </c>
      <c r="C64" s="28" t="s">
        <v>86</v>
      </c>
      <c r="D64" s="17" t="s">
        <v>43</v>
      </c>
      <c r="E64" s="14" t="s">
        <v>74</v>
      </c>
      <c r="F64" s="19" t="s">
        <v>22</v>
      </c>
      <c r="G64" s="15">
        <v>10000</v>
      </c>
      <c r="H64" s="15">
        <f t="shared" si="39"/>
        <v>287</v>
      </c>
      <c r="I64" s="15">
        <v>0</v>
      </c>
      <c r="J64" s="15">
        <f t="shared" si="40"/>
        <v>304</v>
      </c>
      <c r="K64" s="15">
        <v>25</v>
      </c>
      <c r="L64" s="49">
        <f t="shared" si="44"/>
        <v>616</v>
      </c>
      <c r="M64" s="31">
        <f t="shared" si="45"/>
        <v>9384</v>
      </c>
    </row>
    <row r="65" spans="1:13" ht="33.75" x14ac:dyDescent="0.25">
      <c r="A65" s="13">
        <f t="shared" ref="A65:A71" si="46">A64+1</f>
        <v>45</v>
      </c>
      <c r="B65" s="55" t="s">
        <v>103</v>
      </c>
      <c r="C65" s="28" t="s">
        <v>87</v>
      </c>
      <c r="D65" s="17" t="s">
        <v>43</v>
      </c>
      <c r="E65" s="14" t="s">
        <v>74</v>
      </c>
      <c r="F65" s="19" t="s">
        <v>22</v>
      </c>
      <c r="G65" s="15">
        <v>11000</v>
      </c>
      <c r="H65" s="15">
        <f t="shared" si="39"/>
        <v>315.7</v>
      </c>
      <c r="I65" s="15">
        <v>0</v>
      </c>
      <c r="J65" s="15">
        <f t="shared" si="40"/>
        <v>334.4</v>
      </c>
      <c r="K65" s="15">
        <v>25</v>
      </c>
      <c r="L65" s="49">
        <f t="shared" si="37"/>
        <v>675.1</v>
      </c>
      <c r="M65" s="31">
        <f t="shared" si="38"/>
        <v>10324.9</v>
      </c>
    </row>
    <row r="66" spans="1:13" ht="33.75" x14ac:dyDescent="0.25">
      <c r="A66" s="13">
        <f t="shared" si="46"/>
        <v>46</v>
      </c>
      <c r="B66" s="55" t="s">
        <v>104</v>
      </c>
      <c r="C66" s="28" t="s">
        <v>86</v>
      </c>
      <c r="D66" s="17" t="s">
        <v>43</v>
      </c>
      <c r="E66" s="14" t="s">
        <v>74</v>
      </c>
      <c r="F66" s="19" t="s">
        <v>22</v>
      </c>
      <c r="G66" s="15">
        <v>11000</v>
      </c>
      <c r="H66" s="15">
        <f t="shared" si="39"/>
        <v>315.7</v>
      </c>
      <c r="I66" s="15">
        <v>0</v>
      </c>
      <c r="J66" s="15">
        <f t="shared" si="40"/>
        <v>334.4</v>
      </c>
      <c r="K66" s="15">
        <v>25</v>
      </c>
      <c r="L66" s="49">
        <f t="shared" si="37"/>
        <v>675.1</v>
      </c>
      <c r="M66" s="31">
        <f t="shared" si="38"/>
        <v>10324.9</v>
      </c>
    </row>
    <row r="67" spans="1:13" ht="33.75" x14ac:dyDescent="0.25">
      <c r="A67" s="13">
        <f t="shared" si="46"/>
        <v>47</v>
      </c>
      <c r="B67" s="55" t="s">
        <v>106</v>
      </c>
      <c r="C67" s="28" t="s">
        <v>86</v>
      </c>
      <c r="D67" s="17" t="s">
        <v>43</v>
      </c>
      <c r="E67" s="14" t="s">
        <v>74</v>
      </c>
      <c r="F67" s="19" t="s">
        <v>22</v>
      </c>
      <c r="G67" s="15">
        <v>11000</v>
      </c>
      <c r="H67" s="15">
        <f t="shared" ref="H67:H70" si="47">G67*2.87/100</f>
        <v>315.7</v>
      </c>
      <c r="I67" s="15">
        <v>0</v>
      </c>
      <c r="J67" s="15">
        <f t="shared" ref="J67:J70" si="48">G67*3.04/100</f>
        <v>334.4</v>
      </c>
      <c r="K67" s="15">
        <v>25</v>
      </c>
      <c r="L67" s="49">
        <f t="shared" ref="L67:L70" si="49">H67+I67+J67+K67</f>
        <v>675.1</v>
      </c>
      <c r="M67" s="31">
        <f t="shared" ref="M67:M70" si="50">G67-L67</f>
        <v>10324.9</v>
      </c>
    </row>
    <row r="68" spans="1:13" ht="33.75" x14ac:dyDescent="0.25">
      <c r="A68" s="13">
        <f t="shared" si="46"/>
        <v>48</v>
      </c>
      <c r="B68" s="55" t="s">
        <v>113</v>
      </c>
      <c r="C68" s="28" t="s">
        <v>86</v>
      </c>
      <c r="D68" s="17" t="s">
        <v>43</v>
      </c>
      <c r="E68" s="14" t="s">
        <v>74</v>
      </c>
      <c r="F68" s="19" t="s">
        <v>22</v>
      </c>
      <c r="G68" s="15">
        <v>27000</v>
      </c>
      <c r="H68" s="15">
        <f t="shared" si="47"/>
        <v>774.9</v>
      </c>
      <c r="I68" s="15">
        <v>0</v>
      </c>
      <c r="J68" s="15">
        <f t="shared" si="48"/>
        <v>820.8</v>
      </c>
      <c r="K68" s="15">
        <v>25</v>
      </c>
      <c r="L68" s="49">
        <f t="shared" si="49"/>
        <v>1620.7</v>
      </c>
      <c r="M68" s="31">
        <f t="shared" si="50"/>
        <v>25379.3</v>
      </c>
    </row>
    <row r="69" spans="1:13" ht="33.75" x14ac:dyDescent="0.25">
      <c r="A69" s="13">
        <f t="shared" si="46"/>
        <v>49</v>
      </c>
      <c r="B69" s="55" t="s">
        <v>126</v>
      </c>
      <c r="C69" s="28" t="s">
        <v>86</v>
      </c>
      <c r="D69" s="17" t="s">
        <v>43</v>
      </c>
      <c r="E69" s="14" t="s">
        <v>74</v>
      </c>
      <c r="F69" s="19" t="s">
        <v>22</v>
      </c>
      <c r="G69" s="15">
        <v>27000</v>
      </c>
      <c r="H69" s="15">
        <f t="shared" si="47"/>
        <v>774.9</v>
      </c>
      <c r="I69" s="15">
        <v>0</v>
      </c>
      <c r="J69" s="15">
        <f t="shared" si="48"/>
        <v>820.8</v>
      </c>
      <c r="K69" s="15">
        <v>25</v>
      </c>
      <c r="L69" s="49">
        <f t="shared" si="49"/>
        <v>1620.7</v>
      </c>
      <c r="M69" s="31">
        <f t="shared" si="50"/>
        <v>25379.3</v>
      </c>
    </row>
    <row r="70" spans="1:13" ht="33.75" x14ac:dyDescent="0.25">
      <c r="A70" s="13">
        <f t="shared" si="46"/>
        <v>50</v>
      </c>
      <c r="B70" s="56" t="s">
        <v>120</v>
      </c>
      <c r="C70" s="28" t="s">
        <v>86</v>
      </c>
      <c r="D70" s="17" t="s">
        <v>43</v>
      </c>
      <c r="E70" s="14" t="s">
        <v>74</v>
      </c>
      <c r="F70" s="19" t="s">
        <v>22</v>
      </c>
      <c r="G70" s="15">
        <v>27000</v>
      </c>
      <c r="H70" s="15">
        <f t="shared" si="47"/>
        <v>774.9</v>
      </c>
      <c r="I70" s="15">
        <v>0</v>
      </c>
      <c r="J70" s="15">
        <f t="shared" si="48"/>
        <v>820.8</v>
      </c>
      <c r="K70" s="15">
        <v>25</v>
      </c>
      <c r="L70" s="49">
        <f t="shared" si="49"/>
        <v>1620.7</v>
      </c>
      <c r="M70" s="31">
        <f t="shared" si="50"/>
        <v>25379.3</v>
      </c>
    </row>
    <row r="71" spans="1:13" ht="33.75" x14ac:dyDescent="0.25">
      <c r="A71" s="13">
        <f t="shared" si="46"/>
        <v>51</v>
      </c>
      <c r="B71" s="56" t="s">
        <v>127</v>
      </c>
      <c r="C71" s="28" t="s">
        <v>86</v>
      </c>
      <c r="D71" s="17" t="s">
        <v>43</v>
      </c>
      <c r="E71" s="14" t="s">
        <v>74</v>
      </c>
      <c r="F71" s="19" t="s">
        <v>22</v>
      </c>
      <c r="G71" s="15">
        <v>11000</v>
      </c>
      <c r="H71" s="15">
        <f t="shared" si="39"/>
        <v>315.7</v>
      </c>
      <c r="I71" s="15">
        <v>0</v>
      </c>
      <c r="J71" s="15">
        <f t="shared" si="40"/>
        <v>334.4</v>
      </c>
      <c r="K71" s="15">
        <v>25</v>
      </c>
      <c r="L71" s="49">
        <f t="shared" si="37"/>
        <v>675.1</v>
      </c>
      <c r="M71" s="31">
        <f t="shared" si="38"/>
        <v>10324.9</v>
      </c>
    </row>
    <row r="72" spans="1:13" x14ac:dyDescent="0.25">
      <c r="A72" s="24"/>
      <c r="B72" s="30" t="s">
        <v>31</v>
      </c>
      <c r="C72" s="27"/>
      <c r="D72" s="17"/>
      <c r="E72" s="19">
        <f>COUNTA(E55:E71)</f>
        <v>17</v>
      </c>
      <c r="F72" s="19"/>
      <c r="G72" s="15">
        <f t="shared" ref="G72:L72" si="51">SUM(G55:G71)</f>
        <v>286325</v>
      </c>
      <c r="H72" s="15">
        <f t="shared" si="51"/>
        <v>8217.5300000000007</v>
      </c>
      <c r="I72" s="15">
        <f t="shared" si="51"/>
        <v>0</v>
      </c>
      <c r="J72" s="15">
        <f t="shared" si="51"/>
        <v>8704.2800000000007</v>
      </c>
      <c r="K72" s="15">
        <f>SUM(K55:K71)</f>
        <v>3088.4</v>
      </c>
      <c r="L72" s="49">
        <f t="shared" si="51"/>
        <v>20010.21</v>
      </c>
      <c r="M72" s="31">
        <f t="shared" si="38"/>
        <v>266314.78999999998</v>
      </c>
    </row>
    <row r="73" spans="1:13" x14ac:dyDescent="0.25">
      <c r="A73" s="24"/>
      <c r="B73" s="30"/>
      <c r="C73" s="27"/>
      <c r="D73" s="17"/>
      <c r="E73" s="19"/>
      <c r="F73" s="19"/>
      <c r="G73" s="15"/>
      <c r="H73" s="15"/>
      <c r="I73" s="15"/>
      <c r="J73" s="15"/>
      <c r="K73" s="15"/>
      <c r="L73" s="42"/>
      <c r="M73" s="31"/>
    </row>
    <row r="74" spans="1:13" ht="22.5" x14ac:dyDescent="0.25">
      <c r="A74" s="13">
        <f>A71+1</f>
        <v>52</v>
      </c>
      <c r="B74" s="30" t="s">
        <v>105</v>
      </c>
      <c r="C74" s="27" t="s">
        <v>87</v>
      </c>
      <c r="D74" s="17" t="s">
        <v>44</v>
      </c>
      <c r="E74" s="19" t="s">
        <v>42</v>
      </c>
      <c r="F74" s="19" t="s">
        <v>21</v>
      </c>
      <c r="G74" s="15">
        <v>37950</v>
      </c>
      <c r="H74" s="15">
        <f>G74*2.87/100</f>
        <v>1089.17</v>
      </c>
      <c r="I74" s="15">
        <v>153.32</v>
      </c>
      <c r="J74" s="15">
        <f>G74*3.04/100</f>
        <v>1153.68</v>
      </c>
      <c r="K74" s="15">
        <v>480.6</v>
      </c>
      <c r="L74" s="49">
        <f>H74+I74+J74+K74</f>
        <v>2876.77</v>
      </c>
      <c r="M74" s="31">
        <f t="shared" ref="M74:M80" si="52">G74-L74</f>
        <v>35073.230000000003</v>
      </c>
    </row>
    <row r="75" spans="1:13" ht="22.5" x14ac:dyDescent="0.25">
      <c r="A75" s="13">
        <f>A74+1</f>
        <v>53</v>
      </c>
      <c r="B75" s="30" t="s">
        <v>27</v>
      </c>
      <c r="C75" s="27" t="s">
        <v>86</v>
      </c>
      <c r="D75" s="17" t="s">
        <v>44</v>
      </c>
      <c r="E75" s="19" t="s">
        <v>37</v>
      </c>
      <c r="F75" s="19" t="s">
        <v>22</v>
      </c>
      <c r="G75" s="15">
        <v>14520</v>
      </c>
      <c r="H75" s="15">
        <f t="shared" ref="H75:H79" si="53">G75*2.87/100</f>
        <v>416.72</v>
      </c>
      <c r="I75" s="15">
        <v>0</v>
      </c>
      <c r="J75" s="15">
        <f t="shared" ref="J75:J79" si="54">G75*3.04/100</f>
        <v>441.41</v>
      </c>
      <c r="K75" s="15">
        <v>25</v>
      </c>
      <c r="L75" s="49">
        <f t="shared" ref="L75:L79" si="55">H75+I75+J75+K75</f>
        <v>883.13</v>
      </c>
      <c r="M75" s="31">
        <f t="shared" si="52"/>
        <v>13636.87</v>
      </c>
    </row>
    <row r="76" spans="1:13" ht="22.5" x14ac:dyDescent="0.25">
      <c r="A76" s="13">
        <f>A75+1</f>
        <v>54</v>
      </c>
      <c r="B76" s="30" t="s">
        <v>12</v>
      </c>
      <c r="C76" s="27" t="s">
        <v>87</v>
      </c>
      <c r="D76" s="17" t="s">
        <v>44</v>
      </c>
      <c r="E76" s="19" t="s">
        <v>38</v>
      </c>
      <c r="F76" s="19" t="s">
        <v>22</v>
      </c>
      <c r="G76" s="15">
        <v>11000</v>
      </c>
      <c r="H76" s="15">
        <f t="shared" si="53"/>
        <v>315.7</v>
      </c>
      <c r="I76" s="15">
        <v>0</v>
      </c>
      <c r="J76" s="15">
        <f t="shared" si="54"/>
        <v>334.4</v>
      </c>
      <c r="K76" s="15">
        <v>25</v>
      </c>
      <c r="L76" s="49">
        <f t="shared" si="55"/>
        <v>675.1</v>
      </c>
      <c r="M76" s="31">
        <f t="shared" si="52"/>
        <v>10324.9</v>
      </c>
    </row>
    <row r="77" spans="1:13" ht="22.5" x14ac:dyDescent="0.25">
      <c r="A77" s="13">
        <f>A76+1</f>
        <v>55</v>
      </c>
      <c r="B77" s="30" t="s">
        <v>13</v>
      </c>
      <c r="C77" s="27" t="s">
        <v>87</v>
      </c>
      <c r="D77" s="17" t="s">
        <v>44</v>
      </c>
      <c r="E77" s="19" t="s">
        <v>38</v>
      </c>
      <c r="F77" s="19" t="s">
        <v>22</v>
      </c>
      <c r="G77" s="15">
        <v>11000</v>
      </c>
      <c r="H77" s="15">
        <f t="shared" si="53"/>
        <v>315.7</v>
      </c>
      <c r="I77" s="15">
        <v>0</v>
      </c>
      <c r="J77" s="15">
        <f t="shared" si="54"/>
        <v>334.4</v>
      </c>
      <c r="K77" s="15">
        <v>25</v>
      </c>
      <c r="L77" s="49">
        <f t="shared" si="55"/>
        <v>675.1</v>
      </c>
      <c r="M77" s="31">
        <f t="shared" si="52"/>
        <v>10324.9</v>
      </c>
    </row>
    <row r="78" spans="1:13" ht="22.5" x14ac:dyDescent="0.25">
      <c r="A78" s="13">
        <f t="shared" ref="A78:A79" si="56">A77+1</f>
        <v>56</v>
      </c>
      <c r="B78" s="30" t="s">
        <v>50</v>
      </c>
      <c r="C78" s="27" t="s">
        <v>87</v>
      </c>
      <c r="D78" s="17" t="s">
        <v>44</v>
      </c>
      <c r="E78" s="19" t="s">
        <v>1</v>
      </c>
      <c r="F78" s="19" t="s">
        <v>21</v>
      </c>
      <c r="G78" s="15">
        <v>11000</v>
      </c>
      <c r="H78" s="15">
        <f t="shared" si="53"/>
        <v>315.7</v>
      </c>
      <c r="I78" s="15">
        <v>0</v>
      </c>
      <c r="J78" s="15">
        <f t="shared" si="54"/>
        <v>334.4</v>
      </c>
      <c r="K78" s="15">
        <v>25</v>
      </c>
      <c r="L78" s="49">
        <f t="shared" si="55"/>
        <v>675.1</v>
      </c>
      <c r="M78" s="31">
        <f t="shared" si="52"/>
        <v>10324.9</v>
      </c>
    </row>
    <row r="79" spans="1:13" ht="22.5" x14ac:dyDescent="0.25">
      <c r="A79" s="13">
        <f t="shared" si="56"/>
        <v>57</v>
      </c>
      <c r="B79" s="30" t="s">
        <v>17</v>
      </c>
      <c r="C79" s="27" t="s">
        <v>86</v>
      </c>
      <c r="D79" s="17" t="s">
        <v>44</v>
      </c>
      <c r="E79" s="19" t="s">
        <v>39</v>
      </c>
      <c r="F79" s="19" t="s">
        <v>22</v>
      </c>
      <c r="G79" s="15">
        <v>12200</v>
      </c>
      <c r="H79" s="15">
        <f t="shared" si="53"/>
        <v>350.14</v>
      </c>
      <c r="I79" s="15">
        <v>0</v>
      </c>
      <c r="J79" s="15">
        <f t="shared" si="54"/>
        <v>370.88</v>
      </c>
      <c r="K79" s="15">
        <v>25</v>
      </c>
      <c r="L79" s="49">
        <f t="shared" si="55"/>
        <v>746.02</v>
      </c>
      <c r="M79" s="31">
        <f t="shared" si="52"/>
        <v>11453.98</v>
      </c>
    </row>
    <row r="80" spans="1:13" x14ac:dyDescent="0.25">
      <c r="A80" s="35"/>
      <c r="B80" s="36" t="s">
        <v>41</v>
      </c>
      <c r="C80" s="37"/>
      <c r="D80" s="38"/>
      <c r="E80" s="37">
        <f>COUNTA(E74:E79)</f>
        <v>6</v>
      </c>
      <c r="F80" s="37"/>
      <c r="G80" s="39">
        <f t="shared" ref="G80:L80" si="57">SUM(G74:G79)</f>
        <v>97670</v>
      </c>
      <c r="H80" s="39">
        <f>SUM(H74:H79)</f>
        <v>2803.13</v>
      </c>
      <c r="I80" s="39">
        <f t="shared" si="57"/>
        <v>153.32</v>
      </c>
      <c r="J80" s="39">
        <f t="shared" si="57"/>
        <v>2969.17</v>
      </c>
      <c r="K80" s="39">
        <f>SUM(K74:K79)</f>
        <v>605.6</v>
      </c>
      <c r="L80" s="52">
        <f t="shared" si="57"/>
        <v>6531.22</v>
      </c>
      <c r="M80" s="47">
        <f t="shared" si="52"/>
        <v>91138.78</v>
      </c>
    </row>
    <row r="81" spans="1:13" x14ac:dyDescent="0.25">
      <c r="A81" s="35"/>
      <c r="B81" s="36"/>
      <c r="C81" s="37"/>
      <c r="D81" s="38"/>
      <c r="E81" s="37"/>
      <c r="F81" s="37"/>
      <c r="G81" s="39"/>
      <c r="H81" s="39"/>
      <c r="I81" s="39"/>
      <c r="J81" s="39"/>
      <c r="K81" s="39"/>
      <c r="L81" s="53"/>
      <c r="M81" s="54"/>
    </row>
    <row r="82" spans="1:13" x14ac:dyDescent="0.25">
      <c r="A82" s="35"/>
      <c r="B82" s="36" t="s">
        <v>90</v>
      </c>
      <c r="C82" s="37"/>
      <c r="D82" s="38"/>
      <c r="E82" s="37">
        <f>E10+E14+E17+E39+E42+E45+E50+E53+E72+E80</f>
        <v>57</v>
      </c>
      <c r="F82" s="37"/>
      <c r="G82" s="39">
        <f>G80+G72+G10+G14+G17+G39+G42+G45+G50+G53</f>
        <v>1676680.02</v>
      </c>
      <c r="H82" s="39">
        <f>H10+H14+H17+H39+H42+H45+H50+H53+H72+H80</f>
        <v>48120.73</v>
      </c>
      <c r="I82" s="39">
        <f>I10+I14+I17+I39+I42+I45+I50+I53+I72+I80</f>
        <v>89784.91</v>
      </c>
      <c r="J82" s="39">
        <f>J10+J14+J17+J39+J42+J45+J50+J53+J72+J80</f>
        <v>49208.49</v>
      </c>
      <c r="K82" s="39">
        <f>K10+K14+K17+K39+K42+K45+K50+K53+K72+K80</f>
        <v>26762.35</v>
      </c>
      <c r="L82" s="53">
        <f>H82+I82+J82+K82</f>
        <v>213876.48000000001</v>
      </c>
      <c r="M82" s="53">
        <f>G82-L82</f>
        <v>1462803.54</v>
      </c>
    </row>
    <row r="83" spans="1:13" x14ac:dyDescent="0.25">
      <c r="B83" s="7" t="s">
        <v>14</v>
      </c>
      <c r="C83" s="7"/>
      <c r="D83" s="8">
        <f>E82</f>
        <v>57</v>
      </c>
      <c r="E83" s="40" t="s">
        <v>40</v>
      </c>
      <c r="F83" s="9">
        <f>G82</f>
        <v>1676680.02</v>
      </c>
      <c r="G83" s="6"/>
    </row>
    <row r="84" spans="1:13" x14ac:dyDescent="0.25">
      <c r="E84" s="41" t="s">
        <v>101</v>
      </c>
      <c r="F84" s="43">
        <f>M82</f>
        <v>1462803.54</v>
      </c>
    </row>
    <row r="97" spans="2:4" x14ac:dyDescent="0.25">
      <c r="B97" s="1"/>
      <c r="C97" s="1"/>
      <c r="D97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2023-05-15T15:15:01Z</cp:lastPrinted>
  <dcterms:created xsi:type="dcterms:W3CDTF">2016-03-03T19:51:24Z</dcterms:created>
  <dcterms:modified xsi:type="dcterms:W3CDTF">2023-07-03T17:57:12Z</dcterms:modified>
</cp:coreProperties>
</file>