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JuanManuelJoaMirambe\OneDrive - CONSEJO NACIONAL DE POBLACION Y FAMILIA\Documentos\Nómina Actualizada\"/>
    </mc:Choice>
  </mc:AlternateContent>
  <xr:revisionPtr revIDLastSave="0" documentId="8_{FFD95BEA-E83A-4070-B2DE-83EC4DD6F21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x+esaec6vVvSfXQoYR0rBSXGTymIDe1SgQH+sLEzUM="/>
    </ext>
  </extLst>
</workbook>
</file>

<file path=xl/calcChain.xml><?xml version="1.0" encoding="utf-8"?>
<calcChain xmlns="http://schemas.openxmlformats.org/spreadsheetml/2006/main">
  <c r="L55" i="1" l="1"/>
  <c r="M55" i="1" s="1"/>
  <c r="J55" i="1"/>
  <c r="H55" i="1"/>
  <c r="A12" i="1"/>
  <c r="K91" i="1"/>
  <c r="I91" i="1"/>
  <c r="G91" i="1"/>
  <c r="E91" i="1"/>
  <c r="J90" i="1"/>
  <c r="H90" i="1"/>
  <c r="L90" i="1" s="1"/>
  <c r="M90" i="1" s="1"/>
  <c r="J89" i="1"/>
  <c r="H89" i="1"/>
  <c r="J88" i="1"/>
  <c r="H88" i="1"/>
  <c r="L88" i="1" s="1"/>
  <c r="M88" i="1" s="1"/>
  <c r="L87" i="1"/>
  <c r="M87" i="1" s="1"/>
  <c r="J87" i="1"/>
  <c r="H87" i="1"/>
  <c r="J86" i="1"/>
  <c r="H86" i="1"/>
  <c r="J85" i="1"/>
  <c r="H85" i="1"/>
  <c r="K83" i="1"/>
  <c r="I83" i="1"/>
  <c r="G83" i="1"/>
  <c r="E83" i="1"/>
  <c r="L82" i="1"/>
  <c r="M82" i="1" s="1"/>
  <c r="J82" i="1"/>
  <c r="H82" i="1"/>
  <c r="J81" i="1"/>
  <c r="L81" i="1" s="1"/>
  <c r="M81" i="1" s="1"/>
  <c r="H81" i="1"/>
  <c r="J80" i="1"/>
  <c r="H80" i="1"/>
  <c r="L80" i="1" s="1"/>
  <c r="M80" i="1" s="1"/>
  <c r="J79" i="1"/>
  <c r="H79" i="1"/>
  <c r="J78" i="1"/>
  <c r="L78" i="1" s="1"/>
  <c r="M78" i="1" s="1"/>
  <c r="H78" i="1"/>
  <c r="J77" i="1"/>
  <c r="H77" i="1"/>
  <c r="L77" i="1" s="1"/>
  <c r="M77" i="1" s="1"/>
  <c r="J76" i="1"/>
  <c r="H76" i="1"/>
  <c r="L76" i="1" s="1"/>
  <c r="M76" i="1" s="1"/>
  <c r="J75" i="1"/>
  <c r="H75" i="1"/>
  <c r="J74" i="1"/>
  <c r="H74" i="1"/>
  <c r="L74" i="1" s="1"/>
  <c r="M74" i="1" s="1"/>
  <c r="L73" i="1"/>
  <c r="M73" i="1" s="1"/>
  <c r="J73" i="1"/>
  <c r="H73" i="1"/>
  <c r="J72" i="1"/>
  <c r="H72" i="1"/>
  <c r="J71" i="1"/>
  <c r="H71" i="1"/>
  <c r="L70" i="1"/>
  <c r="M70" i="1" s="1"/>
  <c r="J70" i="1"/>
  <c r="H70" i="1"/>
  <c r="J69" i="1"/>
  <c r="L69" i="1" s="1"/>
  <c r="M69" i="1" s="1"/>
  <c r="H69" i="1"/>
  <c r="J68" i="1"/>
  <c r="H68" i="1"/>
  <c r="L68" i="1" s="1"/>
  <c r="M68" i="1" s="1"/>
  <c r="J67" i="1"/>
  <c r="H67" i="1"/>
  <c r="J66" i="1"/>
  <c r="H66" i="1"/>
  <c r="L66" i="1" s="1"/>
  <c r="M66" i="1" s="1"/>
  <c r="J65" i="1"/>
  <c r="H65" i="1"/>
  <c r="L65" i="1" s="1"/>
  <c r="M65" i="1" s="1"/>
  <c r="J64" i="1"/>
  <c r="H64" i="1"/>
  <c r="K62" i="1"/>
  <c r="I62" i="1"/>
  <c r="G62" i="1"/>
  <c r="E62" i="1"/>
  <c r="J61" i="1"/>
  <c r="J62" i="1" s="1"/>
  <c r="H61" i="1"/>
  <c r="H62" i="1" s="1"/>
  <c r="I59" i="1"/>
  <c r="G59" i="1"/>
  <c r="E59" i="1"/>
  <c r="J58" i="1"/>
  <c r="H58" i="1"/>
  <c r="J57" i="1"/>
  <c r="L57" i="1" s="1"/>
  <c r="M57" i="1" s="1"/>
  <c r="H57" i="1"/>
  <c r="J56" i="1"/>
  <c r="H56" i="1"/>
  <c r="L56" i="1" s="1"/>
  <c r="M56" i="1" s="1"/>
  <c r="L54" i="1"/>
  <c r="M54" i="1" s="1"/>
  <c r="K54" i="1"/>
  <c r="K59" i="1" s="1"/>
  <c r="J54" i="1"/>
  <c r="H54" i="1"/>
  <c r="G52" i="1"/>
  <c r="H52" i="1" s="1"/>
  <c r="E52" i="1"/>
  <c r="J51" i="1"/>
  <c r="H51" i="1"/>
  <c r="G49" i="1"/>
  <c r="J49" i="1" s="1"/>
  <c r="E49" i="1"/>
  <c r="J48" i="1"/>
  <c r="H48" i="1"/>
  <c r="L48" i="1" s="1"/>
  <c r="M48" i="1" s="1"/>
  <c r="K46" i="1"/>
  <c r="I46" i="1"/>
  <c r="G46" i="1"/>
  <c r="E46" i="1"/>
  <c r="J45" i="1"/>
  <c r="H45" i="1"/>
  <c r="J44" i="1"/>
  <c r="L44" i="1" s="1"/>
  <c r="M44" i="1" s="1"/>
  <c r="H44" i="1"/>
  <c r="J43" i="1"/>
  <c r="H43" i="1"/>
  <c r="L43" i="1" s="1"/>
  <c r="M43" i="1" s="1"/>
  <c r="J42" i="1"/>
  <c r="H42" i="1"/>
  <c r="L42" i="1" s="1"/>
  <c r="M42" i="1" s="1"/>
  <c r="L41" i="1"/>
  <c r="M41" i="1" s="1"/>
  <c r="J41" i="1"/>
  <c r="H41" i="1"/>
  <c r="L40" i="1"/>
  <c r="M40" i="1" s="1"/>
  <c r="J40" i="1"/>
  <c r="H40" i="1"/>
  <c r="J39" i="1"/>
  <c r="H39" i="1"/>
  <c r="J38" i="1"/>
  <c r="H38" i="1"/>
  <c r="J37" i="1"/>
  <c r="H37" i="1"/>
  <c r="J36" i="1"/>
  <c r="H36" i="1"/>
  <c r="L36" i="1" s="1"/>
  <c r="M36" i="1" s="1"/>
  <c r="J35" i="1"/>
  <c r="H35" i="1"/>
  <c r="L35" i="1" s="1"/>
  <c r="M35" i="1" s="1"/>
  <c r="J34" i="1"/>
  <c r="H34" i="1"/>
  <c r="L34" i="1" s="1"/>
  <c r="M34" i="1" s="1"/>
  <c r="J33" i="1"/>
  <c r="L33" i="1" s="1"/>
  <c r="M33" i="1" s="1"/>
  <c r="H33" i="1"/>
  <c r="J32" i="1"/>
  <c r="H32" i="1"/>
  <c r="L32" i="1" s="1"/>
  <c r="M32" i="1" s="1"/>
  <c r="J31" i="1"/>
  <c r="H31" i="1"/>
  <c r="J30" i="1"/>
  <c r="H30" i="1"/>
  <c r="L30" i="1" s="1"/>
  <c r="M30" i="1" s="1"/>
  <c r="J29" i="1"/>
  <c r="L29" i="1" s="1"/>
  <c r="M29" i="1" s="1"/>
  <c r="H29" i="1"/>
  <c r="J28" i="1"/>
  <c r="H28" i="1"/>
  <c r="L28" i="1" s="1"/>
  <c r="M28" i="1" s="1"/>
  <c r="J27" i="1"/>
  <c r="H27" i="1"/>
  <c r="L27" i="1" s="1"/>
  <c r="M27" i="1" s="1"/>
  <c r="J26" i="1"/>
  <c r="H26" i="1"/>
  <c r="L26" i="1" s="1"/>
  <c r="M26" i="1" s="1"/>
  <c r="J25" i="1"/>
  <c r="H25" i="1"/>
  <c r="L25" i="1" s="1"/>
  <c r="M25" i="1" s="1"/>
  <c r="J24" i="1"/>
  <c r="H24" i="1"/>
  <c r="L24" i="1" s="1"/>
  <c r="M24" i="1" s="1"/>
  <c r="J23" i="1"/>
  <c r="H23" i="1"/>
  <c r="J22" i="1"/>
  <c r="H22" i="1"/>
  <c r="K20" i="1"/>
  <c r="I20" i="1"/>
  <c r="G20" i="1"/>
  <c r="E20" i="1"/>
  <c r="J19" i="1"/>
  <c r="J20" i="1" s="1"/>
  <c r="H19" i="1"/>
  <c r="L19" i="1" s="1"/>
  <c r="M19" i="1" s="1"/>
  <c r="K17" i="1"/>
  <c r="I17" i="1"/>
  <c r="G17" i="1"/>
  <c r="E17" i="1"/>
  <c r="J16" i="1"/>
  <c r="H16" i="1"/>
  <c r="L16" i="1" s="1"/>
  <c r="M16" i="1" s="1"/>
  <c r="J15" i="1"/>
  <c r="H15" i="1"/>
  <c r="H17" i="1" s="1"/>
  <c r="K13" i="1"/>
  <c r="I13" i="1"/>
  <c r="G13" i="1"/>
  <c r="E13" i="1"/>
  <c r="J12" i="1"/>
  <c r="J13" i="1" s="1"/>
  <c r="H12" i="1"/>
  <c r="L12" i="1" s="1"/>
  <c r="K10" i="1"/>
  <c r="I10" i="1"/>
  <c r="G10" i="1"/>
  <c r="E10" i="1"/>
  <c r="J9" i="1"/>
  <c r="H9" i="1"/>
  <c r="L9" i="1" s="1"/>
  <c r="M9" i="1" s="1"/>
  <c r="J8" i="1"/>
  <c r="H8" i="1"/>
  <c r="L8" i="1" s="1"/>
  <c r="M8" i="1" s="1"/>
  <c r="J7" i="1"/>
  <c r="H7" i="1"/>
  <c r="J6" i="1"/>
  <c r="L6" i="1" s="1"/>
  <c r="M6" i="1" s="1"/>
  <c r="H6" i="1"/>
  <c r="A6" i="1"/>
  <c r="A7" i="1" s="1"/>
  <c r="A8" i="1" s="1"/>
  <c r="A9" i="1" s="1"/>
  <c r="A15" i="1" s="1"/>
  <c r="A16" i="1" s="1"/>
  <c r="A19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8" i="1" s="1"/>
  <c r="A51" i="1" s="1"/>
  <c r="A54" i="1" s="1"/>
  <c r="A55" i="1" s="1"/>
  <c r="A56" i="1" s="1"/>
  <c r="A57" i="1" s="1"/>
  <c r="A58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5" i="1" s="1"/>
  <c r="A86" i="1" s="1"/>
  <c r="A87" i="1" s="1"/>
  <c r="A88" i="1" s="1"/>
  <c r="A89" i="1" s="1"/>
  <c r="A90" i="1" s="1"/>
  <c r="L5" i="1"/>
  <c r="M5" i="1" s="1"/>
  <c r="E93" i="1" l="1"/>
  <c r="D94" i="1" s="1"/>
  <c r="H46" i="1"/>
  <c r="L37" i="1"/>
  <c r="M37" i="1" s="1"/>
  <c r="H59" i="1"/>
  <c r="L61" i="1"/>
  <c r="M61" i="1" s="1"/>
  <c r="H10" i="1"/>
  <c r="L51" i="1"/>
  <c r="L52" i="1" s="1"/>
  <c r="M52" i="1" s="1"/>
  <c r="J91" i="1"/>
  <c r="I93" i="1"/>
  <c r="H20" i="1"/>
  <c r="J46" i="1"/>
  <c r="J17" i="1"/>
  <c r="L38" i="1"/>
  <c r="M38" i="1" s="1"/>
  <c r="L45" i="1"/>
  <c r="M45" i="1" s="1"/>
  <c r="L58" i="1"/>
  <c r="M58" i="1" s="1"/>
  <c r="L72" i="1"/>
  <c r="M72" i="1" s="1"/>
  <c r="L86" i="1"/>
  <c r="M86" i="1" s="1"/>
  <c r="M51" i="1"/>
  <c r="M12" i="1"/>
  <c r="L13" i="1"/>
  <c r="J52" i="1"/>
  <c r="J59" i="1"/>
  <c r="M62" i="1"/>
  <c r="J83" i="1"/>
  <c r="J10" i="1"/>
  <c r="H13" i="1"/>
  <c r="L20" i="1"/>
  <c r="M20" i="1" s="1"/>
  <c r="L22" i="1"/>
  <c r="L31" i="1"/>
  <c r="M31" i="1" s="1"/>
  <c r="H49" i="1"/>
  <c r="L62" i="1"/>
  <c r="L71" i="1"/>
  <c r="M71" i="1" s="1"/>
  <c r="L79" i="1"/>
  <c r="M79" i="1" s="1"/>
  <c r="H83" i="1"/>
  <c r="H91" i="1"/>
  <c r="L85" i="1"/>
  <c r="K93" i="1"/>
  <c r="M13" i="1"/>
  <c r="L7" i="1"/>
  <c r="M7" i="1" s="1"/>
  <c r="L49" i="1"/>
  <c r="L59" i="1"/>
  <c r="M59" i="1" s="1"/>
  <c r="G93" i="1"/>
  <c r="F94" i="1" s="1"/>
  <c r="L15" i="1"/>
  <c r="L23" i="1"/>
  <c r="M23" i="1" s="1"/>
  <c r="L39" i="1"/>
  <c r="M39" i="1" s="1"/>
  <c r="M49" i="1"/>
  <c r="L64" i="1"/>
  <c r="L67" i="1"/>
  <c r="M67" i="1" s="1"/>
  <c r="L75" i="1"/>
  <c r="M75" i="1" s="1"/>
  <c r="L89" i="1"/>
  <c r="M89" i="1" s="1"/>
  <c r="J93" i="1" l="1"/>
  <c r="M64" i="1"/>
  <c r="L83" i="1"/>
  <c r="M83" i="1" s="1"/>
  <c r="L17" i="1"/>
  <c r="M17" i="1" s="1"/>
  <c r="M15" i="1"/>
  <c r="L10" i="1"/>
  <c r="M10" i="1" s="1"/>
  <c r="L91" i="1"/>
  <c r="M85" i="1"/>
  <c r="H93" i="1"/>
  <c r="M22" i="1"/>
  <c r="L46" i="1"/>
  <c r="M46" i="1" s="1"/>
  <c r="L93" i="1" l="1"/>
  <c r="M91" i="1"/>
  <c r="M93" i="1" s="1"/>
  <c r="F95" i="1" s="1"/>
</calcChain>
</file>

<file path=xl/sharedStrings.xml><?xml version="1.0" encoding="utf-8"?>
<sst xmlns="http://schemas.openxmlformats.org/spreadsheetml/2006/main" count="360" uniqueCount="147">
  <si>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</si>
  <si>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Empleados Fijos Correspondiente al mes de diciembre 2023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</si>
  <si>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</si>
  <si>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</si>
  <si>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</si>
  <si>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</si>
  <si>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</si>
  <si>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</si>
  <si>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</si>
  <si>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</si>
  <si>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</si>
  <si>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</si>
  <si>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</si>
  <si>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</si>
  <si>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</si>
  <si>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</si>
  <si>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</si>
  <si>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</si>
  <si>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</si>
  <si>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</si>
  <si>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</si>
  <si>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</si>
  <si>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</si>
  <si>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</si>
  <si>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</si>
  <si>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</si>
  <si>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</si>
  <si>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</si>
  <si>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</si>
  <si>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</si>
  <si>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</si>
  <si>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</si>
  <si>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</si>
  <si>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</si>
  <si>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</si>
  <si>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</si>
  <si>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</si>
  <si>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</si>
  <si>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</si>
  <si>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</si>
  <si>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</si>
  <si>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</si>
  <si>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</si>
  <si>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</si>
  <si>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</si>
  <si>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</si>
  <si>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</si>
  <si>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</si>
  <si>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</si>
  <si>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</si>
  <si>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</si>
  <si>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</si>
  <si>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</si>
  <si>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</si>
  <si>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</si>
  <si>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</si>
  <si>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</si>
  <si>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</si>
  <si>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</si>
  <si>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</si>
  <si>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</si>
  <si>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</si>
  <si>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</si>
  <si>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</si>
  <si>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</si>
  <si>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YILI ESTHEFANY RODRIGUEZ DE FUSE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</si>
  <si>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</si>
  <si>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</si>
  <si>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</si>
  <si>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</si>
  <si>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</si>
  <si>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</si>
  <si>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</si>
  <si>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</si>
  <si>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</si>
  <si>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</si>
  <si>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</si>
  <si>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</si>
  <si>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</si>
  <si>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</si>
  <si>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</si>
  <si>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</si>
  <si>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</si>
  <si>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</si>
  <si>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</si>
  <si>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</si>
  <si>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</si>
  <si>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</si>
  <si>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</si>
  <si>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</si>
  <si>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</si>
  <si>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</si>
  <si>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</si>
  <si>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</si>
  <si>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</si>
  <si>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</si>
  <si>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</si>
  <si>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</si>
  <si>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</si>
  <si>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</si>
  <si>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</si>
  <si>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</si>
  <si>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</si>
  <si>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</si>
  <si>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</si>
  <si>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</si>
  <si>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</si>
  <si>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</si>
  <si>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</si>
  <si>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</si>
  <si>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</si>
  <si>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</si>
  <si>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CANDIVE VILLAR MOTA</t>
  </si>
  <si>
    <t>PROMOTORA</t>
  </si>
  <si>
    <t>DANIA SOTO PELEGRIN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</si>
  <si>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</si>
  <si>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</si>
  <si>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</si>
  <si>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</si>
  <si>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</si>
  <si>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</si>
  <si>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</si>
  <si>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</si>
  <si>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</si>
  <si>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</si>
  <si>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</si>
  <si>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</si>
  <si>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JULIA MILAGROS GARCIA ROSARIO</t>
  </si>
  <si>
    <t>ELIGIO MOSQUEA SANTOS</t>
  </si>
  <si>
    <t>BERNARDO HINOJOSA FELICIANO</t>
  </si>
  <si>
    <t>YANIRI PEREZ PEREZ</t>
  </si>
  <si>
    <t>ALTAGRACIA DE LOS M. DIAZ</t>
  </si>
  <si>
    <t>SALUD SEXUAL Y REPRODUCTIVA</t>
  </si>
  <si>
    <t>ENCARGADO(A) INTERINA</t>
  </si>
  <si>
    <t>JUAN ALB.  BALBI ULERIO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</si>
  <si>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</si>
  <si>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</si>
  <si>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</si>
  <si>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</si>
  <si>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</si>
  <si>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</si>
  <si>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SERGIO BERBERE SUAZO</t>
  </si>
  <si>
    <t>PROMOTOR(A)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</si>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</sst>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rgb="FF0C0C0C"/>
      <name val="Arial"/>
    </font>
    <font>
      <sz val="8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93</xdr:row>
      <xdr:rowOff>47625</xdr:rowOff>
    </xdr:from>
    <xdr:ext cx="5619750" cy="0"/>
    <xdr:pic>
      <xdr:nvPicPr>
        <xdr:cNvPr id="2" name="image1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95</xdr:row>
      <xdr:rowOff>57150</xdr:rowOff>
    </xdr:from>
    <xdr:ext cx="5191125" cy="0"/>
    <xdr:pic>
      <xdr:nvPicPr>
        <xdr:cNvPr id="3" name="image1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1381125</xdr:colOff>
      <xdr:row>96</xdr:row>
      <xdr:rowOff>133350</xdr:rowOff>
    </xdr:from>
    <xdr:ext cx="6724650" cy="2400300"/>
    <xdr:pic>
      <xdr:nvPicPr>
        <xdr:cNvPr id="5" name="image3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tabSelected="1" workbookViewId="0">
      <selection activeCell="G55" sqref="G55:M55"/>
    </sheetView>
  </sheetViews>
  <sheetFormatPr baseColWidth="10" defaultColWidth="14.42578125" defaultRowHeight="15" customHeight="1"/>
  <cols>
    <col min="1" max="1" width="5" customWidth="1"/>
    <col min="2" max="2" width="28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2.7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7.25" customHeight="1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3" ht="37.5" customHeigh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2" t="s">
        <v>14</v>
      </c>
    </row>
    <row r="4" spans="1:13" ht="14.25" customHeight="1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14.25" customHeight="1">
      <c r="A5" s="14">
        <v>1</v>
      </c>
      <c r="B5" s="15" t="s">
        <v>15</v>
      </c>
      <c r="C5" s="16" t="s">
        <v>16</v>
      </c>
      <c r="D5" s="17" t="s">
        <v>17</v>
      </c>
      <c r="E5" s="18" t="s">
        <v>18</v>
      </c>
      <c r="F5" s="18" t="s">
        <v>19</v>
      </c>
      <c r="G5" s="19">
        <v>245000</v>
      </c>
      <c r="H5" s="19">
        <v>7031.5</v>
      </c>
      <c r="I5" s="19">
        <v>46653.64</v>
      </c>
      <c r="J5" s="19">
        <v>5685.41</v>
      </c>
      <c r="K5" s="19">
        <v>4440.6000000000004</v>
      </c>
      <c r="L5" s="20">
        <f t="shared" ref="L5:L9" si="0">H5+I5+J5+K5</f>
        <v>63811.15</v>
      </c>
      <c r="M5" s="21">
        <f t="shared" ref="M5:M10" si="1">G5-L5</f>
        <v>181188.85</v>
      </c>
    </row>
    <row r="6" spans="1:13" ht="14.25" customHeight="1">
      <c r="A6" s="14">
        <f t="shared" ref="A6:A9" si="2">A5+1</f>
        <v>2</v>
      </c>
      <c r="B6" s="15" t="s">
        <v>20</v>
      </c>
      <c r="C6" s="22" t="s">
        <v>16</v>
      </c>
      <c r="D6" s="17" t="s">
        <v>21</v>
      </c>
      <c r="E6" s="18" t="s">
        <v>22</v>
      </c>
      <c r="F6" s="18" t="s">
        <v>23</v>
      </c>
      <c r="G6" s="19">
        <v>154000</v>
      </c>
      <c r="H6" s="19">
        <f t="shared" ref="H6:H9" si="3">G6*2.87/100</f>
        <v>4419.8</v>
      </c>
      <c r="I6" s="19">
        <v>24807.52</v>
      </c>
      <c r="J6" s="19">
        <f t="shared" ref="J6:J9" si="4">G6*3.04/100</f>
        <v>4681.6000000000004</v>
      </c>
      <c r="K6" s="19">
        <v>3336.7</v>
      </c>
      <c r="L6" s="20">
        <f t="shared" si="0"/>
        <v>37245.619999999995</v>
      </c>
      <c r="M6" s="21">
        <f t="shared" si="1"/>
        <v>116754.38</v>
      </c>
    </row>
    <row r="7" spans="1:13" ht="14.25" customHeight="1">
      <c r="A7" s="14">
        <f t="shared" si="2"/>
        <v>3</v>
      </c>
      <c r="B7" s="15" t="s">
        <v>24</v>
      </c>
      <c r="C7" s="22" t="s">
        <v>25</v>
      </c>
      <c r="D7" s="17" t="s">
        <v>26</v>
      </c>
      <c r="E7" s="18" t="s">
        <v>27</v>
      </c>
      <c r="F7" s="18" t="s">
        <v>23</v>
      </c>
      <c r="G7" s="19">
        <v>70000</v>
      </c>
      <c r="H7" s="19">
        <f t="shared" si="3"/>
        <v>2009</v>
      </c>
      <c r="I7" s="19">
        <v>5368.48</v>
      </c>
      <c r="J7" s="19">
        <f t="shared" si="4"/>
        <v>2128</v>
      </c>
      <c r="K7" s="19">
        <v>25</v>
      </c>
      <c r="L7" s="20">
        <f t="shared" si="0"/>
        <v>9530.48</v>
      </c>
      <c r="M7" s="21">
        <f t="shared" si="1"/>
        <v>60469.520000000004</v>
      </c>
    </row>
    <row r="8" spans="1:13" ht="14.25" customHeight="1">
      <c r="A8" s="14">
        <f t="shared" si="2"/>
        <v>4</v>
      </c>
      <c r="B8" s="15" t="s">
        <v>28</v>
      </c>
      <c r="C8" s="22" t="s">
        <v>16</v>
      </c>
      <c r="D8" s="17" t="s">
        <v>21</v>
      </c>
      <c r="E8" s="18" t="s">
        <v>29</v>
      </c>
      <c r="F8" s="18" t="s">
        <v>23</v>
      </c>
      <c r="G8" s="19">
        <v>85400</v>
      </c>
      <c r="H8" s="19">
        <f t="shared" si="3"/>
        <v>2450.98</v>
      </c>
      <c r="I8" s="19">
        <v>8671.08</v>
      </c>
      <c r="J8" s="19">
        <f t="shared" si="4"/>
        <v>2596.16</v>
      </c>
      <c r="K8" s="19">
        <v>25</v>
      </c>
      <c r="L8" s="20">
        <f t="shared" si="0"/>
        <v>13743.22</v>
      </c>
      <c r="M8" s="21">
        <f t="shared" si="1"/>
        <v>71656.78</v>
      </c>
    </row>
    <row r="9" spans="1:13" ht="14.25" customHeight="1">
      <c r="A9" s="14">
        <f t="shared" si="2"/>
        <v>5</v>
      </c>
      <c r="B9" s="15" t="s">
        <v>30</v>
      </c>
      <c r="C9" s="22" t="s">
        <v>25</v>
      </c>
      <c r="D9" s="17" t="s">
        <v>26</v>
      </c>
      <c r="E9" s="18" t="s">
        <v>31</v>
      </c>
      <c r="F9" s="18" t="s">
        <v>23</v>
      </c>
      <c r="G9" s="19">
        <v>27500</v>
      </c>
      <c r="H9" s="19">
        <f t="shared" si="3"/>
        <v>789.25</v>
      </c>
      <c r="I9" s="19">
        <v>0</v>
      </c>
      <c r="J9" s="19">
        <f t="shared" si="4"/>
        <v>836</v>
      </c>
      <c r="K9" s="19">
        <v>25</v>
      </c>
      <c r="L9" s="20">
        <f t="shared" si="0"/>
        <v>1650.25</v>
      </c>
      <c r="M9" s="21">
        <f t="shared" si="1"/>
        <v>25849.75</v>
      </c>
    </row>
    <row r="10" spans="1:13" ht="14.25" customHeight="1">
      <c r="A10" s="23"/>
      <c r="B10" s="15" t="s">
        <v>32</v>
      </c>
      <c r="C10" s="22"/>
      <c r="D10" s="17"/>
      <c r="E10" s="18">
        <f>COUNTA(E4:E9)</f>
        <v>5</v>
      </c>
      <c r="F10" s="18"/>
      <c r="G10" s="19">
        <f>SUM(G5:G9)</f>
        <v>581900</v>
      </c>
      <c r="H10" s="19">
        <f>SUM(H5:H9)</f>
        <v>16700.53</v>
      </c>
      <c r="I10" s="19">
        <f>SUM(I5:I9)</f>
        <v>85500.72</v>
      </c>
      <c r="J10" s="19">
        <f>SUM(J5:J9)</f>
        <v>15927.17</v>
      </c>
      <c r="K10" s="19">
        <f>SUM(K5:K9)</f>
        <v>7852.3</v>
      </c>
      <c r="L10" s="20">
        <f>SUM(L5:L9)</f>
        <v>125980.71999999999</v>
      </c>
      <c r="M10" s="21">
        <f t="shared" si="1"/>
        <v>455919.28</v>
      </c>
    </row>
    <row r="11" spans="1:13" ht="14.25" customHeight="1">
      <c r="A11" s="23"/>
      <c r="B11" s="15"/>
      <c r="C11" s="22"/>
      <c r="D11" s="17"/>
      <c r="E11" s="18"/>
      <c r="F11" s="18"/>
      <c r="G11" s="19"/>
      <c r="H11" s="19"/>
      <c r="I11" s="19"/>
      <c r="J11" s="19"/>
      <c r="K11" s="19"/>
      <c r="L11" s="24"/>
      <c r="M11" s="21"/>
    </row>
    <row r="12" spans="1:13" ht="20.25" customHeight="1">
      <c r="A12" s="14">
        <f>+A9+1</f>
        <v>6</v>
      </c>
      <c r="B12" s="25" t="s">
        <v>33</v>
      </c>
      <c r="C12" s="22" t="s">
        <v>25</v>
      </c>
      <c r="D12" s="17" t="s">
        <v>34</v>
      </c>
      <c r="E12" s="26" t="s">
        <v>35</v>
      </c>
      <c r="F12" s="18" t="s">
        <v>36</v>
      </c>
      <c r="G12" s="19">
        <v>29700</v>
      </c>
      <c r="H12" s="19">
        <f>G12*2.87/100</f>
        <v>852.39</v>
      </c>
      <c r="I12" s="19">
        <v>0</v>
      </c>
      <c r="J12" s="19">
        <f>G12*3.04/100</f>
        <v>902.88</v>
      </c>
      <c r="K12" s="19">
        <v>480.6</v>
      </c>
      <c r="L12" s="20">
        <f>H12+I12+J12+K12</f>
        <v>2235.87</v>
      </c>
      <c r="M12" s="21">
        <f t="shared" ref="M12:M13" si="5">G12-L12</f>
        <v>27464.13</v>
      </c>
    </row>
    <row r="13" spans="1:13" ht="14.25" customHeight="1">
      <c r="A13" s="23"/>
      <c r="B13" s="15" t="s">
        <v>32</v>
      </c>
      <c r="C13" s="22"/>
      <c r="D13" s="17"/>
      <c r="E13" s="18">
        <f>COUNTA(E12)</f>
        <v>1</v>
      </c>
      <c r="F13" s="18"/>
      <c r="G13" s="19">
        <f t="shared" ref="G13:L13" si="6">SUM(G12)</f>
        <v>29700</v>
      </c>
      <c r="H13" s="19">
        <f t="shared" si="6"/>
        <v>852.39</v>
      </c>
      <c r="I13" s="19">
        <f t="shared" si="6"/>
        <v>0</v>
      </c>
      <c r="J13" s="19">
        <f t="shared" si="6"/>
        <v>902.88</v>
      </c>
      <c r="K13" s="19">
        <f t="shared" si="6"/>
        <v>480.6</v>
      </c>
      <c r="L13" s="20">
        <f t="shared" si="6"/>
        <v>2235.87</v>
      </c>
      <c r="M13" s="21">
        <f t="shared" si="5"/>
        <v>27464.13</v>
      </c>
    </row>
    <row r="14" spans="1:13" ht="14.25" customHeight="1">
      <c r="A14" s="23"/>
      <c r="B14" s="15"/>
      <c r="C14" s="22"/>
      <c r="D14" s="17"/>
      <c r="E14" s="27"/>
      <c r="F14" s="27"/>
      <c r="G14" s="19"/>
      <c r="H14" s="24"/>
      <c r="I14" s="21"/>
      <c r="J14" s="28"/>
      <c r="K14" s="29"/>
      <c r="L14" s="13"/>
      <c r="M14" s="13"/>
    </row>
    <row r="15" spans="1:13" ht="14.25" customHeight="1">
      <c r="A15" s="14">
        <f>A12+1</f>
        <v>7</v>
      </c>
      <c r="B15" s="15" t="s">
        <v>37</v>
      </c>
      <c r="C15" s="22" t="s">
        <v>25</v>
      </c>
      <c r="D15" s="17" t="s">
        <v>38</v>
      </c>
      <c r="E15" s="18" t="s">
        <v>39</v>
      </c>
      <c r="F15" s="18" t="s">
        <v>40</v>
      </c>
      <c r="G15" s="19">
        <v>54900</v>
      </c>
      <c r="H15" s="19">
        <f t="shared" ref="H15:H16" si="7">G15*2.87/100</f>
        <v>1575.63</v>
      </c>
      <c r="I15" s="30">
        <v>2305.9699999999998</v>
      </c>
      <c r="J15" s="19">
        <f t="shared" ref="J15:J16" si="8">G15*3.04/100</f>
        <v>1668.96</v>
      </c>
      <c r="K15" s="19">
        <v>3444.71</v>
      </c>
      <c r="L15" s="20">
        <f t="shared" ref="L15:L16" si="9">H15+I15+J15+K15</f>
        <v>8995.27</v>
      </c>
      <c r="M15" s="21">
        <f t="shared" ref="M15:M17" si="10">G15-L15</f>
        <v>45904.729999999996</v>
      </c>
    </row>
    <row r="16" spans="1:13" ht="19.5" customHeight="1">
      <c r="A16" s="14">
        <f>A15+1</f>
        <v>8</v>
      </c>
      <c r="B16" s="15" t="s">
        <v>41</v>
      </c>
      <c r="C16" s="22" t="s">
        <v>25</v>
      </c>
      <c r="D16" s="17" t="s">
        <v>38</v>
      </c>
      <c r="E16" s="18" t="s">
        <v>42</v>
      </c>
      <c r="F16" s="18" t="s">
        <v>43</v>
      </c>
      <c r="G16" s="19">
        <v>21780</v>
      </c>
      <c r="H16" s="19">
        <f t="shared" si="7"/>
        <v>625.08600000000001</v>
      </c>
      <c r="I16" s="30">
        <v>0</v>
      </c>
      <c r="J16" s="19">
        <f t="shared" si="8"/>
        <v>662.11199999999997</v>
      </c>
      <c r="K16" s="19">
        <v>25</v>
      </c>
      <c r="L16" s="20">
        <f t="shared" si="9"/>
        <v>1312.1979999999999</v>
      </c>
      <c r="M16" s="21">
        <f t="shared" si="10"/>
        <v>20467.802</v>
      </c>
    </row>
    <row r="17" spans="1:13" ht="14.25" customHeight="1">
      <c r="A17" s="14"/>
      <c r="B17" s="15" t="s">
        <v>32</v>
      </c>
      <c r="C17" s="22"/>
      <c r="D17" s="17"/>
      <c r="E17" s="18">
        <f>COUNTA(E16)</f>
        <v>1</v>
      </c>
      <c r="F17" s="18"/>
      <c r="G17" s="19">
        <f t="shared" ref="G17:L17" si="11">SUM(G15:G16)</f>
        <v>76680</v>
      </c>
      <c r="H17" s="19">
        <f t="shared" si="11"/>
        <v>2200.7160000000003</v>
      </c>
      <c r="I17" s="19">
        <f t="shared" si="11"/>
        <v>2305.9699999999998</v>
      </c>
      <c r="J17" s="19">
        <f t="shared" si="11"/>
        <v>2331.0720000000001</v>
      </c>
      <c r="K17" s="19">
        <f t="shared" si="11"/>
        <v>3469.71</v>
      </c>
      <c r="L17" s="19">
        <f t="shared" si="11"/>
        <v>10307.468000000001</v>
      </c>
      <c r="M17" s="21">
        <f t="shared" si="10"/>
        <v>66372.532000000007</v>
      </c>
    </row>
    <row r="18" spans="1:13" ht="14.25" customHeight="1">
      <c r="A18" s="14"/>
      <c r="B18" s="15"/>
      <c r="C18" s="22"/>
      <c r="D18" s="17"/>
      <c r="E18" s="18"/>
      <c r="F18" s="18"/>
      <c r="G18" s="31"/>
      <c r="H18" s="19"/>
      <c r="I18" s="31"/>
      <c r="J18" s="31"/>
      <c r="K18" s="31"/>
      <c r="L18" s="24"/>
      <c r="M18" s="21"/>
    </row>
    <row r="19" spans="1:13" ht="14.25" customHeight="1">
      <c r="A19" s="14">
        <f>A16+1</f>
        <v>9</v>
      </c>
      <c r="B19" s="15" t="s">
        <v>44</v>
      </c>
      <c r="C19" s="22" t="s">
        <v>25</v>
      </c>
      <c r="D19" s="17" t="s">
        <v>45</v>
      </c>
      <c r="E19" s="18" t="s">
        <v>46</v>
      </c>
      <c r="F19" s="18" t="s">
        <v>40</v>
      </c>
      <c r="G19" s="19">
        <v>21780</v>
      </c>
      <c r="H19" s="19">
        <f>G19*2.87/100</f>
        <v>625.08600000000001</v>
      </c>
      <c r="I19" s="19">
        <v>0</v>
      </c>
      <c r="J19" s="19">
        <f>G19*3.04/100</f>
        <v>662.11199999999997</v>
      </c>
      <c r="K19" s="19">
        <v>25</v>
      </c>
      <c r="L19" s="32">
        <f>H19+I19+J19+K19</f>
        <v>1312.1979999999999</v>
      </c>
      <c r="M19" s="21">
        <f t="shared" ref="M19:M20" si="12">G19-L19</f>
        <v>20467.802</v>
      </c>
    </row>
    <row r="20" spans="1:13" ht="14.25" customHeight="1">
      <c r="A20" s="23"/>
      <c r="B20" s="15" t="s">
        <v>32</v>
      </c>
      <c r="C20" s="22"/>
      <c r="D20" s="17"/>
      <c r="E20" s="18">
        <f>COUNTA(E19)</f>
        <v>1</v>
      </c>
      <c r="F20" s="18"/>
      <c r="G20" s="19">
        <f t="shared" ref="G20:K20" si="13">SUM(G19)</f>
        <v>21780</v>
      </c>
      <c r="H20" s="19">
        <f t="shared" si="13"/>
        <v>625.08600000000001</v>
      </c>
      <c r="I20" s="19">
        <f t="shared" si="13"/>
        <v>0</v>
      </c>
      <c r="J20" s="19">
        <f t="shared" si="13"/>
        <v>662.11199999999997</v>
      </c>
      <c r="K20" s="19">
        <f t="shared" si="13"/>
        <v>25</v>
      </c>
      <c r="L20" s="32">
        <f>SUM(L18:L19)</f>
        <v>1312.1979999999999</v>
      </c>
      <c r="M20" s="21">
        <f t="shared" si="12"/>
        <v>20467.802</v>
      </c>
    </row>
    <row r="21" spans="1:13" ht="36" customHeight="1">
      <c r="A21" s="23"/>
      <c r="B21" s="15"/>
      <c r="C21" s="22"/>
      <c r="D21" s="17"/>
      <c r="E21" s="18"/>
      <c r="F21" s="18"/>
      <c r="G21" s="19"/>
      <c r="H21" s="19"/>
      <c r="I21" s="19"/>
      <c r="J21" s="19"/>
      <c r="K21" s="19"/>
      <c r="L21" s="24"/>
      <c r="M21" s="21"/>
    </row>
    <row r="22" spans="1:13" ht="14.25" customHeight="1">
      <c r="A22" s="14">
        <f>A19+1</f>
        <v>10</v>
      </c>
      <c r="B22" s="33" t="s">
        <v>47</v>
      </c>
      <c r="C22" s="34" t="s">
        <v>16</v>
      </c>
      <c r="D22" s="17" t="s">
        <v>48</v>
      </c>
      <c r="E22" s="18" t="s">
        <v>49</v>
      </c>
      <c r="F22" s="18" t="s">
        <v>40</v>
      </c>
      <c r="G22" s="19">
        <v>12100</v>
      </c>
      <c r="H22" s="19">
        <f t="shared" ref="H22:H45" si="14">G22*2.87/100</f>
        <v>347.27</v>
      </c>
      <c r="I22" s="19">
        <v>0</v>
      </c>
      <c r="J22" s="19">
        <f t="shared" ref="J22:J45" si="15">G22*3.04/100</f>
        <v>367.84</v>
      </c>
      <c r="K22" s="19">
        <v>25</v>
      </c>
      <c r="L22" s="20">
        <f t="shared" ref="L22:L45" si="16">H22+I22+K22+J22</f>
        <v>740.1099999999999</v>
      </c>
      <c r="M22" s="21">
        <f t="shared" ref="M22:M46" si="17">G22-L22</f>
        <v>11359.89</v>
      </c>
    </row>
    <row r="23" spans="1:13" ht="14.25" customHeight="1">
      <c r="A23" s="14">
        <f t="shared" ref="A23:A45" si="18">A22+1</f>
        <v>11</v>
      </c>
      <c r="B23" s="33" t="s">
        <v>50</v>
      </c>
      <c r="C23" s="34" t="s">
        <v>16</v>
      </c>
      <c r="D23" s="17" t="s">
        <v>48</v>
      </c>
      <c r="E23" s="18" t="s">
        <v>51</v>
      </c>
      <c r="F23" s="18" t="s">
        <v>52</v>
      </c>
      <c r="G23" s="19">
        <v>12100</v>
      </c>
      <c r="H23" s="19">
        <f t="shared" si="14"/>
        <v>347.27</v>
      </c>
      <c r="I23" s="19">
        <v>0</v>
      </c>
      <c r="J23" s="19">
        <f t="shared" si="15"/>
        <v>367.84</v>
      </c>
      <c r="K23" s="19">
        <v>25</v>
      </c>
      <c r="L23" s="20">
        <f t="shared" si="16"/>
        <v>740.1099999999999</v>
      </c>
      <c r="M23" s="21">
        <f t="shared" si="17"/>
        <v>11359.89</v>
      </c>
    </row>
    <row r="24" spans="1:13" ht="14.25" customHeight="1">
      <c r="A24" s="14">
        <f t="shared" si="18"/>
        <v>12</v>
      </c>
      <c r="B24" s="33" t="s">
        <v>53</v>
      </c>
      <c r="C24" s="34" t="s">
        <v>16</v>
      </c>
      <c r="D24" s="17" t="s">
        <v>48</v>
      </c>
      <c r="E24" s="18" t="s">
        <v>54</v>
      </c>
      <c r="F24" s="18" t="s">
        <v>52</v>
      </c>
      <c r="G24" s="19">
        <v>16500</v>
      </c>
      <c r="H24" s="19">
        <f t="shared" si="14"/>
        <v>473.55</v>
      </c>
      <c r="I24" s="19">
        <v>0</v>
      </c>
      <c r="J24" s="19">
        <f t="shared" si="15"/>
        <v>501.6</v>
      </c>
      <c r="K24" s="19">
        <v>25</v>
      </c>
      <c r="L24" s="20">
        <f t="shared" si="16"/>
        <v>1000.1500000000001</v>
      </c>
      <c r="M24" s="21">
        <f t="shared" si="17"/>
        <v>15499.85</v>
      </c>
    </row>
    <row r="25" spans="1:13" ht="14.25" customHeight="1">
      <c r="A25" s="14">
        <f t="shared" si="18"/>
        <v>13</v>
      </c>
      <c r="B25" s="33" t="s">
        <v>55</v>
      </c>
      <c r="C25" s="34" t="s">
        <v>16</v>
      </c>
      <c r="D25" s="17" t="s">
        <v>48</v>
      </c>
      <c r="E25" s="18" t="s">
        <v>56</v>
      </c>
      <c r="F25" s="18" t="s">
        <v>52</v>
      </c>
      <c r="G25" s="19">
        <v>28875</v>
      </c>
      <c r="H25" s="19">
        <f t="shared" si="14"/>
        <v>828.71249999999998</v>
      </c>
      <c r="I25" s="19">
        <v>0</v>
      </c>
      <c r="J25" s="19">
        <f t="shared" si="15"/>
        <v>877.8</v>
      </c>
      <c r="K25" s="19">
        <v>1622.31</v>
      </c>
      <c r="L25" s="20">
        <f t="shared" si="16"/>
        <v>3328.8225000000002</v>
      </c>
      <c r="M25" s="21">
        <f t="shared" si="17"/>
        <v>25546.177499999998</v>
      </c>
    </row>
    <row r="26" spans="1:13" ht="14.25" customHeight="1">
      <c r="A26" s="14">
        <f t="shared" si="18"/>
        <v>14</v>
      </c>
      <c r="B26" s="33" t="s">
        <v>57</v>
      </c>
      <c r="C26" s="34" t="s">
        <v>25</v>
      </c>
      <c r="D26" s="17" t="s">
        <v>48</v>
      </c>
      <c r="E26" s="18" t="s">
        <v>42</v>
      </c>
      <c r="F26" s="18" t="s">
        <v>52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6"/>
        <v>1325.1999999999998</v>
      </c>
      <c r="M26" s="21">
        <f t="shared" si="17"/>
        <v>20674.8</v>
      </c>
    </row>
    <row r="27" spans="1:13" ht="14.25" customHeight="1">
      <c r="A27" s="14">
        <f t="shared" si="18"/>
        <v>15</v>
      </c>
      <c r="B27" s="33" t="s">
        <v>58</v>
      </c>
      <c r="C27" s="34" t="s">
        <v>16</v>
      </c>
      <c r="D27" s="17" t="s">
        <v>48</v>
      </c>
      <c r="E27" s="18" t="s">
        <v>59</v>
      </c>
      <c r="F27" s="18" t="s">
        <v>52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6"/>
        <v>1696.287</v>
      </c>
      <c r="M27" s="21">
        <f t="shared" si="17"/>
        <v>18873.713</v>
      </c>
    </row>
    <row r="28" spans="1:13" ht="14.25" customHeight="1">
      <c r="A28" s="14">
        <f t="shared" si="18"/>
        <v>16</v>
      </c>
      <c r="B28" s="33" t="s">
        <v>60</v>
      </c>
      <c r="C28" s="34" t="s">
        <v>16</v>
      </c>
      <c r="D28" s="17" t="s">
        <v>48</v>
      </c>
      <c r="E28" s="18" t="s">
        <v>59</v>
      </c>
      <c r="F28" s="18" t="s">
        <v>52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6"/>
        <v>1088.8000000000002</v>
      </c>
      <c r="M28" s="21">
        <f t="shared" si="17"/>
        <v>16911.2</v>
      </c>
    </row>
    <row r="29" spans="1:13" ht="14.25" customHeight="1">
      <c r="A29" s="14">
        <f t="shared" si="18"/>
        <v>17</v>
      </c>
      <c r="B29" s="33" t="s">
        <v>61</v>
      </c>
      <c r="C29" s="34" t="s">
        <v>25</v>
      </c>
      <c r="D29" s="17" t="s">
        <v>48</v>
      </c>
      <c r="E29" s="35" t="s">
        <v>62</v>
      </c>
      <c r="F29" s="18" t="s">
        <v>52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6"/>
        <v>1000.1500000000001</v>
      </c>
      <c r="M29" s="21">
        <f t="shared" si="17"/>
        <v>15499.85</v>
      </c>
    </row>
    <row r="30" spans="1:13" ht="14.25" customHeight="1">
      <c r="A30" s="14">
        <f t="shared" si="18"/>
        <v>18</v>
      </c>
      <c r="B30" s="33" t="s">
        <v>63</v>
      </c>
      <c r="C30" s="34" t="s">
        <v>25</v>
      </c>
      <c r="D30" s="17" t="s">
        <v>48</v>
      </c>
      <c r="E30" s="35" t="s">
        <v>62</v>
      </c>
      <c r="F30" s="18" t="s">
        <v>52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6"/>
        <v>1000.1500000000001</v>
      </c>
      <c r="M30" s="21">
        <f t="shared" si="17"/>
        <v>15499.85</v>
      </c>
    </row>
    <row r="31" spans="1:13" ht="14.25" customHeight="1">
      <c r="A31" s="14">
        <f t="shared" si="18"/>
        <v>19</v>
      </c>
      <c r="B31" s="33" t="s">
        <v>64</v>
      </c>
      <c r="C31" s="34" t="s">
        <v>25</v>
      </c>
      <c r="D31" s="17" t="s">
        <v>48</v>
      </c>
      <c r="E31" s="35" t="s">
        <v>62</v>
      </c>
      <c r="F31" s="18" t="s">
        <v>52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6"/>
        <v>1000.1500000000001</v>
      </c>
      <c r="M31" s="21">
        <f t="shared" si="17"/>
        <v>15499.85</v>
      </c>
    </row>
    <row r="32" spans="1:13" ht="14.25" customHeight="1">
      <c r="A32" s="14">
        <f t="shared" si="18"/>
        <v>20</v>
      </c>
      <c r="B32" s="33" t="s">
        <v>65</v>
      </c>
      <c r="C32" s="34" t="s">
        <v>25</v>
      </c>
      <c r="D32" s="17" t="s">
        <v>48</v>
      </c>
      <c r="E32" s="35" t="s">
        <v>62</v>
      </c>
      <c r="F32" s="18" t="s">
        <v>52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6"/>
        <v>1000.1500000000001</v>
      </c>
      <c r="M32" s="21">
        <f t="shared" si="17"/>
        <v>15499.85</v>
      </c>
    </row>
    <row r="33" spans="1:13" ht="14.25" customHeight="1">
      <c r="A33" s="14">
        <f t="shared" si="18"/>
        <v>21</v>
      </c>
      <c r="B33" s="33" t="s">
        <v>66</v>
      </c>
      <c r="C33" s="34" t="s">
        <v>25</v>
      </c>
      <c r="D33" s="17" t="s">
        <v>48</v>
      </c>
      <c r="E33" s="35" t="s">
        <v>62</v>
      </c>
      <c r="F33" s="18" t="s">
        <v>52</v>
      </c>
      <c r="G33" s="19">
        <v>22000</v>
      </c>
      <c r="H33" s="19">
        <f t="shared" si="14"/>
        <v>631.4</v>
      </c>
      <c r="I33" s="19">
        <v>0</v>
      </c>
      <c r="J33" s="19">
        <f t="shared" si="15"/>
        <v>668.8</v>
      </c>
      <c r="K33" s="19">
        <v>25</v>
      </c>
      <c r="L33" s="20">
        <f t="shared" si="16"/>
        <v>1325.1999999999998</v>
      </c>
      <c r="M33" s="21">
        <f t="shared" si="17"/>
        <v>20674.8</v>
      </c>
    </row>
    <row r="34" spans="1:13" ht="14.25" customHeight="1">
      <c r="A34" s="14">
        <f t="shared" si="18"/>
        <v>22</v>
      </c>
      <c r="B34" s="33" t="s">
        <v>67</v>
      </c>
      <c r="C34" s="34" t="s">
        <v>25</v>
      </c>
      <c r="D34" s="17" t="s">
        <v>48</v>
      </c>
      <c r="E34" s="35" t="s">
        <v>62</v>
      </c>
      <c r="F34" s="18" t="s">
        <v>52</v>
      </c>
      <c r="G34" s="19">
        <v>18700</v>
      </c>
      <c r="H34" s="19">
        <f t="shared" si="14"/>
        <v>536.69000000000005</v>
      </c>
      <c r="I34" s="19">
        <v>0</v>
      </c>
      <c r="J34" s="19">
        <f t="shared" si="15"/>
        <v>568.48</v>
      </c>
      <c r="K34" s="19">
        <v>25</v>
      </c>
      <c r="L34" s="20">
        <f t="shared" si="16"/>
        <v>1130.17</v>
      </c>
      <c r="M34" s="21">
        <f t="shared" si="17"/>
        <v>17569.830000000002</v>
      </c>
    </row>
    <row r="35" spans="1:13" ht="36" customHeight="1">
      <c r="A35" s="14">
        <f t="shared" si="18"/>
        <v>23</v>
      </c>
      <c r="B35" s="33" t="s">
        <v>68</v>
      </c>
      <c r="C35" s="34" t="s">
        <v>16</v>
      </c>
      <c r="D35" s="17" t="s">
        <v>48</v>
      </c>
      <c r="E35" s="35" t="s">
        <v>69</v>
      </c>
      <c r="F35" s="18" t="s">
        <v>36</v>
      </c>
      <c r="G35" s="19">
        <v>27500</v>
      </c>
      <c r="H35" s="19">
        <f t="shared" si="14"/>
        <v>789.25</v>
      </c>
      <c r="I35" s="19">
        <v>0</v>
      </c>
      <c r="J35" s="19">
        <f t="shared" si="15"/>
        <v>836</v>
      </c>
      <c r="K35" s="19">
        <v>936.2</v>
      </c>
      <c r="L35" s="20">
        <f t="shared" si="16"/>
        <v>2561.4499999999998</v>
      </c>
      <c r="M35" s="21">
        <f t="shared" si="17"/>
        <v>24938.55</v>
      </c>
    </row>
    <row r="36" spans="1:13" ht="14.25" customHeight="1">
      <c r="A36" s="14">
        <f t="shared" si="18"/>
        <v>24</v>
      </c>
      <c r="B36" s="33" t="s">
        <v>70</v>
      </c>
      <c r="C36" s="34" t="s">
        <v>25</v>
      </c>
      <c r="D36" s="17" t="s">
        <v>48</v>
      </c>
      <c r="E36" s="35" t="s">
        <v>71</v>
      </c>
      <c r="F36" s="18" t="s">
        <v>36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6"/>
        <v>1325.1999999999998</v>
      </c>
      <c r="M36" s="21">
        <f t="shared" si="17"/>
        <v>20674.8</v>
      </c>
    </row>
    <row r="37" spans="1:13" ht="14.25" customHeight="1">
      <c r="A37" s="14">
        <f t="shared" si="18"/>
        <v>25</v>
      </c>
      <c r="B37" s="33" t="s">
        <v>72</v>
      </c>
      <c r="C37" s="34" t="s">
        <v>16</v>
      </c>
      <c r="D37" s="17" t="s">
        <v>48</v>
      </c>
      <c r="E37" s="35" t="s">
        <v>73</v>
      </c>
      <c r="F37" s="18" t="s">
        <v>36</v>
      </c>
      <c r="G37" s="19">
        <v>22000</v>
      </c>
      <c r="H37" s="19">
        <f t="shared" si="14"/>
        <v>631.4</v>
      </c>
      <c r="I37" s="19">
        <v>0</v>
      </c>
      <c r="J37" s="19">
        <f t="shared" si="15"/>
        <v>668.8</v>
      </c>
      <c r="K37" s="19">
        <v>25</v>
      </c>
      <c r="L37" s="20">
        <f t="shared" si="16"/>
        <v>1325.1999999999998</v>
      </c>
      <c r="M37" s="21">
        <f t="shared" si="17"/>
        <v>20674.8</v>
      </c>
    </row>
    <row r="38" spans="1:13" ht="14.25" customHeight="1">
      <c r="A38" s="14">
        <f t="shared" si="18"/>
        <v>26</v>
      </c>
      <c r="B38" s="33" t="s">
        <v>74</v>
      </c>
      <c r="C38" s="34" t="s">
        <v>16</v>
      </c>
      <c r="D38" s="17" t="s">
        <v>48</v>
      </c>
      <c r="E38" s="35" t="s">
        <v>75</v>
      </c>
      <c r="F38" s="18" t="s">
        <v>36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1391.8</v>
      </c>
      <c r="L38" s="20">
        <f t="shared" si="16"/>
        <v>3017.05</v>
      </c>
      <c r="M38" s="21">
        <f t="shared" si="17"/>
        <v>24482.95</v>
      </c>
    </row>
    <row r="39" spans="1:13" ht="14.25" customHeight="1">
      <c r="A39" s="14">
        <f t="shared" si="18"/>
        <v>27</v>
      </c>
      <c r="B39" s="33" t="s">
        <v>76</v>
      </c>
      <c r="C39" s="34" t="s">
        <v>16</v>
      </c>
      <c r="D39" s="17" t="s">
        <v>48</v>
      </c>
      <c r="E39" s="35" t="s">
        <v>77</v>
      </c>
      <c r="F39" s="18" t="s">
        <v>36</v>
      </c>
      <c r="G39" s="19">
        <v>37000</v>
      </c>
      <c r="H39" s="19">
        <f t="shared" si="14"/>
        <v>1061.9000000000001</v>
      </c>
      <c r="I39" s="19">
        <v>19.25</v>
      </c>
      <c r="J39" s="19">
        <f t="shared" si="15"/>
        <v>1124.8</v>
      </c>
      <c r="K39" s="19">
        <v>25</v>
      </c>
      <c r="L39" s="20">
        <f t="shared" si="16"/>
        <v>2230.9499999999998</v>
      </c>
      <c r="M39" s="21">
        <f t="shared" si="17"/>
        <v>34769.050000000003</v>
      </c>
    </row>
    <row r="40" spans="1:13" ht="14.25" customHeight="1">
      <c r="A40" s="14">
        <f t="shared" si="18"/>
        <v>28</v>
      </c>
      <c r="B40" s="33" t="s">
        <v>78</v>
      </c>
      <c r="C40" s="34" t="s">
        <v>25</v>
      </c>
      <c r="D40" s="17" t="s">
        <v>48</v>
      </c>
      <c r="E40" s="35" t="s">
        <v>71</v>
      </c>
      <c r="F40" s="18" t="s">
        <v>52</v>
      </c>
      <c r="G40" s="19">
        <v>27500</v>
      </c>
      <c r="H40" s="19">
        <f t="shared" si="14"/>
        <v>789.25</v>
      </c>
      <c r="I40" s="19">
        <v>0</v>
      </c>
      <c r="J40" s="19">
        <f t="shared" si="15"/>
        <v>836</v>
      </c>
      <c r="K40" s="19">
        <v>25</v>
      </c>
      <c r="L40" s="20">
        <f t="shared" si="16"/>
        <v>1650.25</v>
      </c>
      <c r="M40" s="21">
        <f t="shared" si="17"/>
        <v>25849.75</v>
      </c>
    </row>
    <row r="41" spans="1:13" ht="14.25" customHeight="1">
      <c r="A41" s="14">
        <f t="shared" si="18"/>
        <v>29</v>
      </c>
      <c r="B41" s="15" t="s">
        <v>79</v>
      </c>
      <c r="C41" s="22" t="s">
        <v>16</v>
      </c>
      <c r="D41" s="17" t="s">
        <v>48</v>
      </c>
      <c r="E41" s="18" t="s">
        <v>80</v>
      </c>
      <c r="F41" s="18" t="s">
        <v>36</v>
      </c>
      <c r="G41" s="19">
        <v>32940</v>
      </c>
      <c r="H41" s="19">
        <f t="shared" si="14"/>
        <v>945.37800000000004</v>
      </c>
      <c r="I41" s="19">
        <v>0</v>
      </c>
      <c r="J41" s="19">
        <f t="shared" si="15"/>
        <v>1001.3760000000001</v>
      </c>
      <c r="K41" s="19">
        <v>25</v>
      </c>
      <c r="L41" s="20">
        <f t="shared" si="16"/>
        <v>1971.7540000000001</v>
      </c>
      <c r="M41" s="21">
        <f t="shared" si="17"/>
        <v>30968.245999999999</v>
      </c>
    </row>
    <row r="42" spans="1:13" ht="14.25" customHeight="1">
      <c r="A42" s="14">
        <f t="shared" si="18"/>
        <v>30</v>
      </c>
      <c r="B42" s="33" t="s">
        <v>81</v>
      </c>
      <c r="C42" s="34" t="s">
        <v>16</v>
      </c>
      <c r="D42" s="17" t="s">
        <v>48</v>
      </c>
      <c r="E42" s="35" t="s">
        <v>59</v>
      </c>
      <c r="F42" s="18" t="s">
        <v>52</v>
      </c>
      <c r="G42" s="19">
        <v>18000</v>
      </c>
      <c r="H42" s="19">
        <f t="shared" si="14"/>
        <v>516.6</v>
      </c>
      <c r="I42" s="19">
        <v>0</v>
      </c>
      <c r="J42" s="19">
        <f t="shared" si="15"/>
        <v>547.20000000000005</v>
      </c>
      <c r="K42" s="19">
        <v>25</v>
      </c>
      <c r="L42" s="20">
        <f t="shared" si="16"/>
        <v>1088.8000000000002</v>
      </c>
      <c r="M42" s="21">
        <f t="shared" si="17"/>
        <v>16911.2</v>
      </c>
    </row>
    <row r="43" spans="1:13" ht="14.25" customHeight="1">
      <c r="A43" s="14">
        <f t="shared" si="18"/>
        <v>31</v>
      </c>
      <c r="B43" s="33" t="s">
        <v>82</v>
      </c>
      <c r="C43" s="34" t="s">
        <v>16</v>
      </c>
      <c r="D43" s="17" t="s">
        <v>48</v>
      </c>
      <c r="E43" s="35" t="s">
        <v>59</v>
      </c>
      <c r="F43" s="18" t="s">
        <v>52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6"/>
        <v>1502.5</v>
      </c>
      <c r="M43" s="21">
        <f t="shared" si="17"/>
        <v>23497.5</v>
      </c>
    </row>
    <row r="44" spans="1:13" ht="14.25" customHeight="1">
      <c r="A44" s="14">
        <f t="shared" si="18"/>
        <v>32</v>
      </c>
      <c r="B44" s="33" t="s">
        <v>83</v>
      </c>
      <c r="C44" s="34" t="s">
        <v>16</v>
      </c>
      <c r="D44" s="17" t="s">
        <v>48</v>
      </c>
      <c r="E44" s="35" t="s">
        <v>84</v>
      </c>
      <c r="F44" s="18" t="s">
        <v>52</v>
      </c>
      <c r="G44" s="19">
        <v>5000</v>
      </c>
      <c r="H44" s="19">
        <f t="shared" si="14"/>
        <v>143.5</v>
      </c>
      <c r="I44" s="19">
        <v>0</v>
      </c>
      <c r="J44" s="19">
        <f t="shared" si="15"/>
        <v>152</v>
      </c>
      <c r="K44" s="19">
        <v>25</v>
      </c>
      <c r="L44" s="20">
        <f t="shared" si="16"/>
        <v>320.5</v>
      </c>
      <c r="M44" s="21">
        <f t="shared" si="17"/>
        <v>4679.5</v>
      </c>
    </row>
    <row r="45" spans="1:13" ht="14.25" customHeight="1">
      <c r="A45" s="14">
        <f t="shared" si="18"/>
        <v>33</v>
      </c>
      <c r="B45" s="33" t="s">
        <v>85</v>
      </c>
      <c r="C45" s="34" t="s">
        <v>16</v>
      </c>
      <c r="D45" s="17" t="s">
        <v>48</v>
      </c>
      <c r="E45" s="35" t="s">
        <v>86</v>
      </c>
      <c r="F45" s="18" t="s">
        <v>52</v>
      </c>
      <c r="G45" s="19">
        <v>12000</v>
      </c>
      <c r="H45" s="19">
        <f t="shared" si="14"/>
        <v>344.4</v>
      </c>
      <c r="I45" s="19">
        <v>0</v>
      </c>
      <c r="J45" s="19">
        <f t="shared" si="15"/>
        <v>364.8</v>
      </c>
      <c r="K45" s="19">
        <v>25</v>
      </c>
      <c r="L45" s="20">
        <f t="shared" si="16"/>
        <v>734.2</v>
      </c>
      <c r="M45" s="21">
        <f t="shared" si="17"/>
        <v>11265.8</v>
      </c>
    </row>
    <row r="46" spans="1:13" ht="20.25" customHeight="1">
      <c r="A46" s="23"/>
      <c r="B46" s="15" t="s">
        <v>32</v>
      </c>
      <c r="C46" s="22"/>
      <c r="D46" s="17"/>
      <c r="E46" s="18">
        <f>COUNTA(E22:E45)</f>
        <v>24</v>
      </c>
      <c r="F46" s="27"/>
      <c r="G46" s="19">
        <f t="shared" ref="G46:L46" si="19">SUM(G22:G45)</f>
        <v>493285</v>
      </c>
      <c r="H46" s="19">
        <f t="shared" si="19"/>
        <v>14157.279499999999</v>
      </c>
      <c r="I46" s="19">
        <f t="shared" si="19"/>
        <v>19.25</v>
      </c>
      <c r="J46" s="19">
        <f t="shared" si="19"/>
        <v>14995.864</v>
      </c>
      <c r="K46" s="19">
        <f t="shared" si="19"/>
        <v>4930.91</v>
      </c>
      <c r="L46" s="20">
        <f t="shared" si="19"/>
        <v>34103.303499999995</v>
      </c>
      <c r="M46" s="21">
        <f t="shared" si="17"/>
        <v>459181.69650000002</v>
      </c>
    </row>
    <row r="47" spans="1:13" ht="23.25" customHeight="1">
      <c r="A47" s="23"/>
      <c r="B47" s="15"/>
      <c r="C47" s="22"/>
      <c r="D47" s="17"/>
      <c r="E47" s="27"/>
      <c r="F47" s="27"/>
      <c r="G47" s="19"/>
      <c r="H47" s="19"/>
      <c r="I47" s="19"/>
      <c r="J47" s="19"/>
      <c r="K47" s="19"/>
      <c r="L47" s="24"/>
      <c r="M47" s="21"/>
    </row>
    <row r="48" spans="1:13" ht="22.5" customHeight="1">
      <c r="A48" s="14">
        <f>A45+1</f>
        <v>34</v>
      </c>
      <c r="B48" s="15" t="s">
        <v>87</v>
      </c>
      <c r="C48" s="22" t="s">
        <v>25</v>
      </c>
      <c r="D48" s="17" t="s">
        <v>88</v>
      </c>
      <c r="E48" s="18" t="s">
        <v>89</v>
      </c>
      <c r="F48" s="18" t="s">
        <v>40</v>
      </c>
      <c r="G48" s="19">
        <v>49500</v>
      </c>
      <c r="H48" s="19">
        <f t="shared" ref="H48:H49" si="20">G48*2.87/100</f>
        <v>1420.65</v>
      </c>
      <c r="I48" s="19">
        <v>1783.43</v>
      </c>
      <c r="J48" s="19">
        <f t="shared" ref="J48:J49" si="21">G48*3.04/100</f>
        <v>1504.8</v>
      </c>
      <c r="K48" s="19">
        <v>480.6</v>
      </c>
      <c r="L48" s="20">
        <f>H48+I48+J48+K48</f>
        <v>5189.4800000000005</v>
      </c>
      <c r="M48" s="21">
        <f t="shared" ref="M48:M49" si="22">G48-L48</f>
        <v>44310.52</v>
      </c>
    </row>
    <row r="49" spans="1:13" ht="12.75" customHeight="1">
      <c r="A49" s="23"/>
      <c r="B49" s="15" t="s">
        <v>32</v>
      </c>
      <c r="C49" s="22"/>
      <c r="D49" s="15"/>
      <c r="E49" s="18">
        <f>COUNTA(E48)</f>
        <v>1</v>
      </c>
      <c r="F49" s="36"/>
      <c r="G49" s="19">
        <f>SUM(G48)</f>
        <v>49500</v>
      </c>
      <c r="H49" s="19">
        <f t="shared" si="20"/>
        <v>1420.65</v>
      </c>
      <c r="I49" s="19">
        <v>1783.43</v>
      </c>
      <c r="J49" s="19">
        <f t="shared" si="21"/>
        <v>1504.8</v>
      </c>
      <c r="K49" s="19">
        <v>480.6</v>
      </c>
      <c r="L49" s="20">
        <f>SUM(L48)</f>
        <v>5189.4800000000005</v>
      </c>
      <c r="M49" s="21">
        <f t="shared" si="22"/>
        <v>44310.52</v>
      </c>
    </row>
    <row r="50" spans="1:13" ht="19.5" customHeight="1">
      <c r="A50" s="23"/>
      <c r="B50" s="15"/>
      <c r="C50" s="22"/>
      <c r="D50" s="15"/>
      <c r="E50" s="18"/>
      <c r="F50" s="18"/>
      <c r="G50" s="19"/>
      <c r="H50" s="19"/>
      <c r="I50" s="19"/>
      <c r="J50" s="19"/>
      <c r="K50" s="19"/>
      <c r="L50" s="24"/>
      <c r="M50" s="21"/>
    </row>
    <row r="51" spans="1:13" ht="14.25" customHeight="1">
      <c r="A51" s="14">
        <f>A48+1</f>
        <v>35</v>
      </c>
      <c r="B51" s="37" t="s">
        <v>90</v>
      </c>
      <c r="C51" s="38" t="s">
        <v>25</v>
      </c>
      <c r="D51" s="17" t="s">
        <v>91</v>
      </c>
      <c r="E51" s="18" t="s">
        <v>92</v>
      </c>
      <c r="F51" s="18" t="s">
        <v>36</v>
      </c>
      <c r="G51" s="19">
        <v>35563</v>
      </c>
      <c r="H51" s="19">
        <f t="shared" ref="H51:H52" si="23">G51*2.87/100</f>
        <v>1020.6581</v>
      </c>
      <c r="I51" s="19">
        <v>0</v>
      </c>
      <c r="J51" s="19">
        <f t="shared" ref="J51:J52" si="24">G51*3.04/100</f>
        <v>1081.1152</v>
      </c>
      <c r="K51" s="19">
        <v>1128.9000000000001</v>
      </c>
      <c r="L51" s="20">
        <f>H51+I51+J51+K51</f>
        <v>3230.6732999999999</v>
      </c>
      <c r="M51" s="21">
        <f t="shared" ref="M51:M52" si="25">G51-L51</f>
        <v>32332.326700000001</v>
      </c>
    </row>
    <row r="52" spans="1:13" ht="14.25" customHeight="1">
      <c r="A52" s="23"/>
      <c r="B52" s="15" t="s">
        <v>32</v>
      </c>
      <c r="C52" s="22"/>
      <c r="D52" s="17"/>
      <c r="E52" s="39">
        <f>COUNTA(E51)</f>
        <v>1</v>
      </c>
      <c r="F52" s="18"/>
      <c r="G52" s="19">
        <f>SUM(G51)</f>
        <v>35563</v>
      </c>
      <c r="H52" s="19">
        <f t="shared" si="23"/>
        <v>1020.6581</v>
      </c>
      <c r="I52" s="19">
        <v>0</v>
      </c>
      <c r="J52" s="19">
        <f t="shared" si="24"/>
        <v>1081.1152</v>
      </c>
      <c r="K52" s="19">
        <v>1128.9000000000001</v>
      </c>
      <c r="L52" s="20">
        <f>SUM(L51)</f>
        <v>3230.6732999999999</v>
      </c>
      <c r="M52" s="21">
        <f t="shared" si="25"/>
        <v>32332.326700000001</v>
      </c>
    </row>
    <row r="53" spans="1:13" ht="19.5" customHeight="1">
      <c r="A53" s="23"/>
      <c r="B53" s="15"/>
      <c r="C53" s="22"/>
      <c r="D53" s="17"/>
      <c r="E53" s="18"/>
      <c r="F53" s="18"/>
      <c r="G53" s="19"/>
      <c r="H53" s="19"/>
      <c r="I53" s="19"/>
      <c r="J53" s="19"/>
      <c r="K53" s="19"/>
      <c r="L53" s="24"/>
      <c r="M53" s="21"/>
    </row>
    <row r="54" spans="1:13" ht="27" customHeight="1">
      <c r="A54" s="14">
        <f>A51+1</f>
        <v>36</v>
      </c>
      <c r="B54" s="15" t="s">
        <v>93</v>
      </c>
      <c r="C54" s="22" t="s">
        <v>25</v>
      </c>
      <c r="D54" s="17" t="s">
        <v>94</v>
      </c>
      <c r="E54" s="18" t="s">
        <v>95</v>
      </c>
      <c r="F54" s="18" t="s">
        <v>36</v>
      </c>
      <c r="G54" s="19">
        <v>22000</v>
      </c>
      <c r="H54" s="19">
        <f t="shared" ref="H54:H58" si="26">G54*2.87/100</f>
        <v>631.4</v>
      </c>
      <c r="I54" s="19">
        <v>0</v>
      </c>
      <c r="J54" s="19">
        <f t="shared" ref="J54:J58" si="27">G54*3.04/100</f>
        <v>668.8</v>
      </c>
      <c r="K54" s="19">
        <f>25+1325.2</f>
        <v>1350.2</v>
      </c>
      <c r="L54" s="20">
        <f t="shared" ref="L54:L58" si="28">H54+I54+J54+K54</f>
        <v>2650.3999999999996</v>
      </c>
      <c r="M54" s="21">
        <f t="shared" ref="M54:M59" si="29">G54-L54</f>
        <v>19349.599999999999</v>
      </c>
    </row>
    <row r="55" spans="1:13" ht="24" customHeight="1">
      <c r="A55" s="14">
        <f t="shared" ref="A55:A58" si="30">A54+1</f>
        <v>37</v>
      </c>
      <c r="B55" s="33" t="s">
        <v>96</v>
      </c>
      <c r="C55" s="34" t="s">
        <v>25</v>
      </c>
      <c r="D55" s="17" t="s">
        <v>94</v>
      </c>
      <c r="E55" s="18" t="s">
        <v>97</v>
      </c>
      <c r="F55" s="18" t="s">
        <v>23</v>
      </c>
      <c r="G55" s="19">
        <v>24400</v>
      </c>
      <c r="H55" s="19">
        <f t="shared" si="26"/>
        <v>700.28</v>
      </c>
      <c r="I55" s="19">
        <v>0</v>
      </c>
      <c r="J55" s="19">
        <f t="shared" si="27"/>
        <v>741.76</v>
      </c>
      <c r="K55" s="19">
        <v>25</v>
      </c>
      <c r="L55" s="20">
        <f t="shared" si="28"/>
        <v>1467.04</v>
      </c>
      <c r="M55" s="21">
        <f t="shared" si="29"/>
        <v>22932.959999999999</v>
      </c>
    </row>
    <row r="56" spans="1:13" ht="31.5" customHeight="1">
      <c r="A56" s="14">
        <f t="shared" si="30"/>
        <v>38</v>
      </c>
      <c r="B56" s="33" t="s">
        <v>98</v>
      </c>
      <c r="C56" s="34" t="s">
        <v>25</v>
      </c>
      <c r="D56" s="17" t="s">
        <v>94</v>
      </c>
      <c r="E56" s="18" t="s">
        <v>99</v>
      </c>
      <c r="F56" s="18" t="s">
        <v>36</v>
      </c>
      <c r="G56" s="19">
        <v>37000</v>
      </c>
      <c r="H56" s="19">
        <f t="shared" si="26"/>
        <v>1061.9000000000001</v>
      </c>
      <c r="I56" s="19">
        <v>19.25</v>
      </c>
      <c r="J56" s="19">
        <f t="shared" si="27"/>
        <v>1124.8</v>
      </c>
      <c r="K56" s="19">
        <v>25</v>
      </c>
      <c r="L56" s="20">
        <f t="shared" si="28"/>
        <v>2230.9499999999998</v>
      </c>
      <c r="M56" s="21">
        <f t="shared" si="29"/>
        <v>34769.050000000003</v>
      </c>
    </row>
    <row r="57" spans="1:13" ht="21.75" customHeight="1">
      <c r="A57" s="14">
        <f t="shared" si="30"/>
        <v>39</v>
      </c>
      <c r="B57" s="33" t="s">
        <v>100</v>
      </c>
      <c r="C57" s="34" t="s">
        <v>25</v>
      </c>
      <c r="D57" s="17" t="s">
        <v>94</v>
      </c>
      <c r="E57" s="18" t="s">
        <v>101</v>
      </c>
      <c r="F57" s="18" t="s">
        <v>36</v>
      </c>
      <c r="G57" s="19">
        <v>35000</v>
      </c>
      <c r="H57" s="19">
        <f t="shared" si="26"/>
        <v>1004.5</v>
      </c>
      <c r="I57" s="19">
        <v>0</v>
      </c>
      <c r="J57" s="19">
        <f t="shared" si="27"/>
        <v>1064</v>
      </c>
      <c r="K57" s="19">
        <v>25</v>
      </c>
      <c r="L57" s="20">
        <f t="shared" si="28"/>
        <v>2093.5</v>
      </c>
      <c r="M57" s="21">
        <f t="shared" si="29"/>
        <v>32906.5</v>
      </c>
    </row>
    <row r="58" spans="1:13" ht="14.25" customHeight="1">
      <c r="A58" s="14">
        <f t="shared" si="30"/>
        <v>40</v>
      </c>
      <c r="B58" s="33" t="s">
        <v>102</v>
      </c>
      <c r="C58" s="34" t="s">
        <v>25</v>
      </c>
      <c r="D58" s="17" t="s">
        <v>94</v>
      </c>
      <c r="E58" s="18" t="s">
        <v>99</v>
      </c>
      <c r="F58" s="18" t="s">
        <v>36</v>
      </c>
      <c r="G58" s="19">
        <v>32000</v>
      </c>
      <c r="H58" s="19">
        <f t="shared" si="26"/>
        <v>918.4</v>
      </c>
      <c r="I58" s="19">
        <v>0</v>
      </c>
      <c r="J58" s="19">
        <f t="shared" si="27"/>
        <v>972.8</v>
      </c>
      <c r="K58" s="19">
        <v>25</v>
      </c>
      <c r="L58" s="20">
        <f t="shared" si="28"/>
        <v>1916.1999999999998</v>
      </c>
      <c r="M58" s="21">
        <f t="shared" si="29"/>
        <v>30083.8</v>
      </c>
    </row>
    <row r="59" spans="1:13" ht="14.25" customHeight="1">
      <c r="A59" s="23"/>
      <c r="B59" s="15" t="s">
        <v>103</v>
      </c>
      <c r="C59" s="22"/>
      <c r="D59" s="17"/>
      <c r="E59" s="18">
        <f>COUNTA(E54:E58)</f>
        <v>5</v>
      </c>
      <c r="F59" s="18"/>
      <c r="G59" s="19">
        <f t="shared" ref="G59:L59" si="31">SUM(G54:G58)</f>
        <v>150400</v>
      </c>
      <c r="H59" s="19">
        <f t="shared" si="31"/>
        <v>4316.4799999999996</v>
      </c>
      <c r="I59" s="19">
        <f t="shared" si="31"/>
        <v>19.25</v>
      </c>
      <c r="J59" s="19">
        <f t="shared" si="31"/>
        <v>4572.16</v>
      </c>
      <c r="K59" s="19">
        <f t="shared" si="31"/>
        <v>1450.2</v>
      </c>
      <c r="L59" s="20">
        <f t="shared" si="31"/>
        <v>10358.09</v>
      </c>
      <c r="M59" s="21">
        <f t="shared" si="29"/>
        <v>140041.91</v>
      </c>
    </row>
    <row r="60" spans="1:13" ht="14.25" customHeight="1">
      <c r="A60" s="23"/>
      <c r="B60" s="15"/>
      <c r="C60" s="22"/>
      <c r="D60" s="17"/>
      <c r="E60" s="18"/>
      <c r="F60" s="18"/>
      <c r="G60" s="31"/>
      <c r="H60" s="31"/>
      <c r="I60" s="31"/>
      <c r="J60" s="31"/>
      <c r="K60" s="31"/>
      <c r="L60" s="24"/>
      <c r="M60" s="21"/>
    </row>
    <row r="61" spans="1:13" ht="14.25" customHeight="1">
      <c r="A61" s="14">
        <f>A58+1</f>
        <v>41</v>
      </c>
      <c r="B61" s="15" t="s">
        <v>104</v>
      </c>
      <c r="C61" s="22" t="s">
        <v>25</v>
      </c>
      <c r="D61" s="17" t="s">
        <v>105</v>
      </c>
      <c r="E61" s="18" t="s">
        <v>106</v>
      </c>
      <c r="F61" s="18" t="s">
        <v>40</v>
      </c>
      <c r="G61" s="19">
        <v>23577.02</v>
      </c>
      <c r="H61" s="19">
        <f>G61*2.87/100</f>
        <v>676.66047400000014</v>
      </c>
      <c r="I61" s="19">
        <v>0</v>
      </c>
      <c r="J61" s="19">
        <f>G61*3.04/100</f>
        <v>716.74140800000009</v>
      </c>
      <c r="K61" s="19">
        <v>3199.76</v>
      </c>
      <c r="L61" s="20">
        <f>H61+I61+J61+K61</f>
        <v>4593.1618820000003</v>
      </c>
      <c r="M61" s="21">
        <f t="shared" ref="M61:M62" si="32">G61-L61</f>
        <v>18983.858118</v>
      </c>
    </row>
    <row r="62" spans="1:13" ht="14.25" customHeight="1">
      <c r="A62" s="23"/>
      <c r="B62" s="15" t="s">
        <v>32</v>
      </c>
      <c r="C62" s="22"/>
      <c r="D62" s="17"/>
      <c r="E62" s="18">
        <f>COUNTA(E61)</f>
        <v>1</v>
      </c>
      <c r="F62" s="18"/>
      <c r="G62" s="19">
        <f t="shared" ref="G62:L62" si="33">SUM(G61)</f>
        <v>23577.02</v>
      </c>
      <c r="H62" s="19">
        <f t="shared" si="33"/>
        <v>676.66047400000014</v>
      </c>
      <c r="I62" s="19">
        <f t="shared" si="33"/>
        <v>0</v>
      </c>
      <c r="J62" s="19">
        <f t="shared" si="33"/>
        <v>716.74140800000009</v>
      </c>
      <c r="K62" s="19">
        <f t="shared" si="33"/>
        <v>3199.76</v>
      </c>
      <c r="L62" s="20">
        <f t="shared" si="33"/>
        <v>4593.1618820000003</v>
      </c>
      <c r="M62" s="21">
        <f t="shared" si="32"/>
        <v>18983.858118</v>
      </c>
    </row>
    <row r="63" spans="1:13" ht="14.25" customHeight="1">
      <c r="A63" s="23"/>
      <c r="B63" s="15"/>
      <c r="C63" s="22"/>
      <c r="D63" s="17"/>
      <c r="E63" s="18"/>
      <c r="F63" s="18"/>
      <c r="G63" s="19"/>
      <c r="H63" s="19"/>
      <c r="I63" s="19"/>
      <c r="J63" s="19"/>
      <c r="K63" s="19"/>
      <c r="L63" s="24"/>
      <c r="M63" s="21"/>
    </row>
    <row r="64" spans="1:13" ht="14.25" customHeight="1">
      <c r="A64" s="14">
        <f>A61+1</f>
        <v>42</v>
      </c>
      <c r="B64" s="15" t="s">
        <v>107</v>
      </c>
      <c r="C64" s="22" t="s">
        <v>25</v>
      </c>
      <c r="D64" s="17" t="s">
        <v>108</v>
      </c>
      <c r="E64" s="18" t="s">
        <v>109</v>
      </c>
      <c r="F64" s="18" t="s">
        <v>36</v>
      </c>
      <c r="G64" s="19">
        <v>32025</v>
      </c>
      <c r="H64" s="19">
        <f t="shared" ref="H64:H82" si="34">G64*2.87/100</f>
        <v>919.11749999999995</v>
      </c>
      <c r="I64" s="19">
        <v>0</v>
      </c>
      <c r="J64" s="19">
        <f t="shared" ref="J64:J82" si="35">G64*3.04/100</f>
        <v>973.56</v>
      </c>
      <c r="K64" s="19">
        <v>2232.8000000000002</v>
      </c>
      <c r="L64" s="20">
        <f t="shared" ref="L64:L82" si="36">H64+I64+J64+K64</f>
        <v>4125.4775</v>
      </c>
      <c r="M64" s="21">
        <f t="shared" ref="M64:M83" si="37">G64-L64</f>
        <v>27899.522499999999</v>
      </c>
    </row>
    <row r="65" spans="1:13" ht="14.25" customHeight="1">
      <c r="A65" s="14">
        <f t="shared" ref="A65:A82" si="38">A64+1</f>
        <v>43</v>
      </c>
      <c r="B65" s="33" t="s">
        <v>110</v>
      </c>
      <c r="C65" s="34" t="s">
        <v>16</v>
      </c>
      <c r="D65" s="17" t="s">
        <v>108</v>
      </c>
      <c r="E65" s="35" t="s">
        <v>111</v>
      </c>
      <c r="F65" s="18" t="s">
        <v>36</v>
      </c>
      <c r="G65" s="19">
        <v>10000</v>
      </c>
      <c r="H65" s="19">
        <f t="shared" si="34"/>
        <v>287</v>
      </c>
      <c r="I65" s="19">
        <v>0</v>
      </c>
      <c r="J65" s="19">
        <f t="shared" si="35"/>
        <v>304</v>
      </c>
      <c r="K65" s="19">
        <v>25</v>
      </c>
      <c r="L65" s="20">
        <f t="shared" si="36"/>
        <v>616</v>
      </c>
      <c r="M65" s="21">
        <f t="shared" si="37"/>
        <v>9384</v>
      </c>
    </row>
    <row r="66" spans="1:13" ht="14.25" customHeight="1">
      <c r="A66" s="14">
        <f t="shared" si="38"/>
        <v>44</v>
      </c>
      <c r="B66" s="33" t="s">
        <v>112</v>
      </c>
      <c r="C66" s="34" t="s">
        <v>25</v>
      </c>
      <c r="D66" s="17" t="s">
        <v>108</v>
      </c>
      <c r="E66" s="35" t="s">
        <v>113</v>
      </c>
      <c r="F66" s="18" t="s">
        <v>36</v>
      </c>
      <c r="G66" s="19">
        <v>12000</v>
      </c>
      <c r="H66" s="19">
        <f t="shared" si="34"/>
        <v>344.4</v>
      </c>
      <c r="I66" s="19">
        <v>0</v>
      </c>
      <c r="J66" s="19">
        <f t="shared" si="35"/>
        <v>364.8</v>
      </c>
      <c r="K66" s="19">
        <v>25</v>
      </c>
      <c r="L66" s="20">
        <f t="shared" si="36"/>
        <v>734.2</v>
      </c>
      <c r="M66" s="21">
        <f t="shared" si="37"/>
        <v>11265.8</v>
      </c>
    </row>
    <row r="67" spans="1:13" ht="14.25" customHeight="1">
      <c r="A67" s="14">
        <f t="shared" si="38"/>
        <v>45</v>
      </c>
      <c r="B67" s="33" t="s">
        <v>114</v>
      </c>
      <c r="C67" s="34" t="s">
        <v>25</v>
      </c>
      <c r="D67" s="17" t="s">
        <v>108</v>
      </c>
      <c r="E67" s="35" t="s">
        <v>113</v>
      </c>
      <c r="F67" s="18" t="s">
        <v>36</v>
      </c>
      <c r="G67" s="19">
        <v>12200</v>
      </c>
      <c r="H67" s="19">
        <f t="shared" si="34"/>
        <v>350.14</v>
      </c>
      <c r="I67" s="19">
        <v>0</v>
      </c>
      <c r="J67" s="19">
        <f t="shared" si="35"/>
        <v>370.88</v>
      </c>
      <c r="K67" s="19">
        <v>25</v>
      </c>
      <c r="L67" s="20">
        <f t="shared" si="36"/>
        <v>746.02</v>
      </c>
      <c r="M67" s="21">
        <f t="shared" si="37"/>
        <v>11453.98</v>
      </c>
    </row>
    <row r="68" spans="1:13" ht="14.25" customHeight="1">
      <c r="A68" s="14">
        <f t="shared" si="38"/>
        <v>46</v>
      </c>
      <c r="B68" s="33" t="s">
        <v>115</v>
      </c>
      <c r="C68" s="34" t="s">
        <v>16</v>
      </c>
      <c r="D68" s="17" t="s">
        <v>108</v>
      </c>
      <c r="E68" s="35" t="s">
        <v>116</v>
      </c>
      <c r="F68" s="18" t="s">
        <v>36</v>
      </c>
      <c r="G68" s="19">
        <v>24400</v>
      </c>
      <c r="H68" s="19">
        <f t="shared" si="34"/>
        <v>700.28</v>
      </c>
      <c r="I68" s="19">
        <v>0</v>
      </c>
      <c r="J68" s="19">
        <f t="shared" si="35"/>
        <v>741.76</v>
      </c>
      <c r="K68" s="19">
        <v>25</v>
      </c>
      <c r="L68" s="20">
        <f t="shared" si="36"/>
        <v>1467.04</v>
      </c>
      <c r="M68" s="21">
        <f t="shared" si="37"/>
        <v>22932.959999999999</v>
      </c>
    </row>
    <row r="69" spans="1:13" ht="14.25" customHeight="1">
      <c r="A69" s="14">
        <f t="shared" si="38"/>
        <v>47</v>
      </c>
      <c r="B69" s="33" t="s">
        <v>117</v>
      </c>
      <c r="C69" s="34" t="s">
        <v>16</v>
      </c>
      <c r="D69" s="17" t="s">
        <v>108</v>
      </c>
      <c r="E69" s="35" t="s">
        <v>116</v>
      </c>
      <c r="F69" s="18" t="s">
        <v>36</v>
      </c>
      <c r="G69" s="19">
        <v>30000</v>
      </c>
      <c r="H69" s="19">
        <f t="shared" si="34"/>
        <v>861</v>
      </c>
      <c r="I69" s="19">
        <v>0</v>
      </c>
      <c r="J69" s="19">
        <f t="shared" si="35"/>
        <v>912</v>
      </c>
      <c r="K69" s="19">
        <v>25</v>
      </c>
      <c r="L69" s="20">
        <f t="shared" si="36"/>
        <v>1798</v>
      </c>
      <c r="M69" s="21">
        <f t="shared" si="37"/>
        <v>28202</v>
      </c>
    </row>
    <row r="70" spans="1:13" ht="14.25" customHeight="1">
      <c r="A70" s="14">
        <f t="shared" si="38"/>
        <v>48</v>
      </c>
      <c r="B70" s="33" t="s">
        <v>118</v>
      </c>
      <c r="C70" s="34" t="s">
        <v>16</v>
      </c>
      <c r="D70" s="17" t="s">
        <v>108</v>
      </c>
      <c r="E70" s="35" t="s">
        <v>111</v>
      </c>
      <c r="F70" s="18" t="s">
        <v>36</v>
      </c>
      <c r="G70" s="19">
        <v>11000</v>
      </c>
      <c r="H70" s="19">
        <f t="shared" si="34"/>
        <v>315.7</v>
      </c>
      <c r="I70" s="19">
        <v>0</v>
      </c>
      <c r="J70" s="19">
        <f t="shared" si="35"/>
        <v>334.4</v>
      </c>
      <c r="K70" s="19">
        <v>25</v>
      </c>
      <c r="L70" s="20">
        <f t="shared" si="36"/>
        <v>675.09999999999991</v>
      </c>
      <c r="M70" s="21">
        <f t="shared" si="37"/>
        <v>10324.9</v>
      </c>
    </row>
    <row r="71" spans="1:13" ht="14.25" customHeight="1">
      <c r="A71" s="14">
        <f t="shared" si="38"/>
        <v>49</v>
      </c>
      <c r="B71" s="33" t="s">
        <v>119</v>
      </c>
      <c r="C71" s="34" t="s">
        <v>16</v>
      </c>
      <c r="D71" s="17" t="s">
        <v>108</v>
      </c>
      <c r="E71" s="35" t="s">
        <v>111</v>
      </c>
      <c r="F71" s="18" t="s">
        <v>36</v>
      </c>
      <c r="G71" s="19">
        <v>10000</v>
      </c>
      <c r="H71" s="19">
        <f t="shared" si="34"/>
        <v>287</v>
      </c>
      <c r="I71" s="19">
        <v>0</v>
      </c>
      <c r="J71" s="19">
        <f t="shared" si="35"/>
        <v>304</v>
      </c>
      <c r="K71" s="19">
        <v>25</v>
      </c>
      <c r="L71" s="20">
        <f t="shared" si="36"/>
        <v>616</v>
      </c>
      <c r="M71" s="21">
        <f t="shared" si="37"/>
        <v>9384</v>
      </c>
    </row>
    <row r="72" spans="1:13" ht="14.25" customHeight="1">
      <c r="A72" s="14">
        <f t="shared" si="38"/>
        <v>50</v>
      </c>
      <c r="B72" s="33" t="s">
        <v>120</v>
      </c>
      <c r="C72" s="34" t="s">
        <v>25</v>
      </c>
      <c r="D72" s="17" t="s">
        <v>108</v>
      </c>
      <c r="E72" s="35" t="s">
        <v>111</v>
      </c>
      <c r="F72" s="18" t="s">
        <v>36</v>
      </c>
      <c r="G72" s="19">
        <v>10000</v>
      </c>
      <c r="H72" s="19">
        <f t="shared" si="34"/>
        <v>287</v>
      </c>
      <c r="I72" s="19">
        <v>0</v>
      </c>
      <c r="J72" s="19">
        <f t="shared" si="35"/>
        <v>304</v>
      </c>
      <c r="K72" s="19">
        <v>25</v>
      </c>
      <c r="L72" s="20">
        <f t="shared" si="36"/>
        <v>616</v>
      </c>
      <c r="M72" s="21">
        <f t="shared" si="37"/>
        <v>9384</v>
      </c>
    </row>
    <row r="73" spans="1:13" ht="14.25" customHeight="1">
      <c r="A73" s="14">
        <f t="shared" si="38"/>
        <v>51</v>
      </c>
      <c r="B73" s="33" t="s">
        <v>121</v>
      </c>
      <c r="C73" s="34" t="s">
        <v>16</v>
      </c>
      <c r="D73" s="17" t="s">
        <v>108</v>
      </c>
      <c r="E73" s="35" t="s">
        <v>111</v>
      </c>
      <c r="F73" s="18" t="s">
        <v>36</v>
      </c>
      <c r="G73" s="19">
        <v>10000</v>
      </c>
      <c r="H73" s="19">
        <f t="shared" si="34"/>
        <v>287</v>
      </c>
      <c r="I73" s="19">
        <v>0</v>
      </c>
      <c r="J73" s="19">
        <f t="shared" si="35"/>
        <v>304</v>
      </c>
      <c r="K73" s="19">
        <v>25</v>
      </c>
      <c r="L73" s="20">
        <f t="shared" si="36"/>
        <v>616</v>
      </c>
      <c r="M73" s="21">
        <f t="shared" si="37"/>
        <v>9384</v>
      </c>
    </row>
    <row r="74" spans="1:13" ht="14.25" customHeight="1">
      <c r="A74" s="14">
        <f t="shared" si="38"/>
        <v>52</v>
      </c>
      <c r="B74" s="40" t="s">
        <v>122</v>
      </c>
      <c r="C74" s="34" t="s">
        <v>25</v>
      </c>
      <c r="D74" s="17" t="s">
        <v>108</v>
      </c>
      <c r="E74" s="35" t="s">
        <v>111</v>
      </c>
      <c r="F74" s="18" t="s">
        <v>36</v>
      </c>
      <c r="G74" s="19">
        <v>11000</v>
      </c>
      <c r="H74" s="19">
        <f t="shared" si="34"/>
        <v>315.7</v>
      </c>
      <c r="I74" s="19">
        <v>0</v>
      </c>
      <c r="J74" s="19">
        <f t="shared" si="35"/>
        <v>334.4</v>
      </c>
      <c r="K74" s="19">
        <v>25</v>
      </c>
      <c r="L74" s="20">
        <f t="shared" si="36"/>
        <v>675.09999999999991</v>
      </c>
      <c r="M74" s="21">
        <f t="shared" si="37"/>
        <v>10324.9</v>
      </c>
    </row>
    <row r="75" spans="1:13" ht="14.25" customHeight="1">
      <c r="A75" s="14">
        <f t="shared" si="38"/>
        <v>53</v>
      </c>
      <c r="B75" s="40" t="s">
        <v>123</v>
      </c>
      <c r="C75" s="34" t="s">
        <v>16</v>
      </c>
      <c r="D75" s="17" t="s">
        <v>108</v>
      </c>
      <c r="E75" s="35" t="s">
        <v>111</v>
      </c>
      <c r="F75" s="18" t="s">
        <v>36</v>
      </c>
      <c r="G75" s="19">
        <v>11000</v>
      </c>
      <c r="H75" s="19">
        <f t="shared" si="34"/>
        <v>315.7</v>
      </c>
      <c r="I75" s="19">
        <v>0</v>
      </c>
      <c r="J75" s="19">
        <f t="shared" si="35"/>
        <v>334.4</v>
      </c>
      <c r="K75" s="19">
        <v>25</v>
      </c>
      <c r="L75" s="20">
        <f t="shared" si="36"/>
        <v>675.09999999999991</v>
      </c>
      <c r="M75" s="21">
        <f t="shared" si="37"/>
        <v>10324.9</v>
      </c>
    </row>
    <row r="76" spans="1:13" ht="14.25" customHeight="1">
      <c r="A76" s="14">
        <f t="shared" si="38"/>
        <v>54</v>
      </c>
      <c r="B76" s="40" t="s">
        <v>124</v>
      </c>
      <c r="C76" s="34" t="s">
        <v>16</v>
      </c>
      <c r="D76" s="17" t="s">
        <v>108</v>
      </c>
      <c r="E76" s="35" t="s">
        <v>111</v>
      </c>
      <c r="F76" s="18" t="s">
        <v>36</v>
      </c>
      <c r="G76" s="19">
        <v>11000</v>
      </c>
      <c r="H76" s="19">
        <f t="shared" si="34"/>
        <v>315.7</v>
      </c>
      <c r="I76" s="19">
        <v>0</v>
      </c>
      <c r="J76" s="19">
        <f t="shared" si="35"/>
        <v>334.4</v>
      </c>
      <c r="K76" s="19">
        <v>25</v>
      </c>
      <c r="L76" s="20">
        <f t="shared" si="36"/>
        <v>675.09999999999991</v>
      </c>
      <c r="M76" s="21">
        <f t="shared" si="37"/>
        <v>10324.9</v>
      </c>
    </row>
    <row r="77" spans="1:13" ht="14.25" customHeight="1">
      <c r="A77" s="14">
        <f t="shared" si="38"/>
        <v>55</v>
      </c>
      <c r="B77" s="40" t="s">
        <v>125</v>
      </c>
      <c r="C77" s="34" t="s">
        <v>16</v>
      </c>
      <c r="D77" s="17" t="s">
        <v>108</v>
      </c>
      <c r="E77" s="35" t="s">
        <v>111</v>
      </c>
      <c r="F77" s="18" t="s">
        <v>36</v>
      </c>
      <c r="G77" s="19">
        <v>27000</v>
      </c>
      <c r="H77" s="19">
        <f t="shared" si="34"/>
        <v>774.9</v>
      </c>
      <c r="I77" s="19">
        <v>0</v>
      </c>
      <c r="J77" s="19">
        <f t="shared" si="35"/>
        <v>820.8</v>
      </c>
      <c r="K77" s="19">
        <v>25</v>
      </c>
      <c r="L77" s="20">
        <f t="shared" si="36"/>
        <v>1620.6999999999998</v>
      </c>
      <c r="M77" s="21">
        <f t="shared" si="37"/>
        <v>25379.3</v>
      </c>
    </row>
    <row r="78" spans="1:13" ht="14.25" customHeight="1">
      <c r="A78" s="14">
        <f t="shared" si="38"/>
        <v>56</v>
      </c>
      <c r="B78" s="40" t="s">
        <v>126</v>
      </c>
      <c r="C78" s="34" t="s">
        <v>16</v>
      </c>
      <c r="D78" s="17" t="s">
        <v>108</v>
      </c>
      <c r="E78" s="35" t="s">
        <v>111</v>
      </c>
      <c r="F78" s="18" t="s">
        <v>36</v>
      </c>
      <c r="G78" s="19">
        <v>27000</v>
      </c>
      <c r="H78" s="19">
        <f t="shared" si="34"/>
        <v>774.9</v>
      </c>
      <c r="I78" s="19">
        <v>0</v>
      </c>
      <c r="J78" s="19">
        <f t="shared" si="35"/>
        <v>820.8</v>
      </c>
      <c r="K78" s="19">
        <v>25</v>
      </c>
      <c r="L78" s="20">
        <f t="shared" si="36"/>
        <v>1620.6999999999998</v>
      </c>
      <c r="M78" s="21">
        <f t="shared" si="37"/>
        <v>25379.3</v>
      </c>
    </row>
    <row r="79" spans="1:13" ht="14.25" customHeight="1">
      <c r="A79" s="14">
        <f t="shared" si="38"/>
        <v>57</v>
      </c>
      <c r="B79" s="41" t="s">
        <v>127</v>
      </c>
      <c r="C79" s="34" t="s">
        <v>16</v>
      </c>
      <c r="D79" s="17" t="s">
        <v>108</v>
      </c>
      <c r="E79" s="35" t="s">
        <v>111</v>
      </c>
      <c r="F79" s="18" t="s">
        <v>36</v>
      </c>
      <c r="G79" s="19">
        <v>27000</v>
      </c>
      <c r="H79" s="19">
        <f t="shared" si="34"/>
        <v>774.9</v>
      </c>
      <c r="I79" s="19">
        <v>0</v>
      </c>
      <c r="J79" s="19">
        <f t="shared" si="35"/>
        <v>820.8</v>
      </c>
      <c r="K79" s="19">
        <v>25</v>
      </c>
      <c r="L79" s="20">
        <f t="shared" si="36"/>
        <v>1620.6999999999998</v>
      </c>
      <c r="M79" s="21">
        <f t="shared" si="37"/>
        <v>25379.3</v>
      </c>
    </row>
    <row r="80" spans="1:13" ht="14.25" customHeight="1">
      <c r="A80" s="14">
        <f t="shared" si="38"/>
        <v>58</v>
      </c>
      <c r="B80" s="41" t="s">
        <v>128</v>
      </c>
      <c r="C80" s="34" t="s">
        <v>16</v>
      </c>
      <c r="D80" s="17" t="s">
        <v>108</v>
      </c>
      <c r="E80" s="35" t="s">
        <v>111</v>
      </c>
      <c r="F80" s="18" t="s">
        <v>36</v>
      </c>
      <c r="G80" s="19">
        <v>11000</v>
      </c>
      <c r="H80" s="19">
        <f t="shared" si="34"/>
        <v>315.7</v>
      </c>
      <c r="I80" s="19">
        <v>0</v>
      </c>
      <c r="J80" s="19">
        <f t="shared" si="35"/>
        <v>334.4</v>
      </c>
      <c r="K80" s="19">
        <v>25</v>
      </c>
      <c r="L80" s="20">
        <f t="shared" si="36"/>
        <v>675.09999999999991</v>
      </c>
      <c r="M80" s="21">
        <f t="shared" si="37"/>
        <v>10324.9</v>
      </c>
    </row>
    <row r="81" spans="1:13" ht="14.25" customHeight="1">
      <c r="A81" s="14">
        <f t="shared" si="38"/>
        <v>59</v>
      </c>
      <c r="B81" s="41" t="s">
        <v>129</v>
      </c>
      <c r="C81" s="34" t="s">
        <v>16</v>
      </c>
      <c r="D81" s="17" t="s">
        <v>108</v>
      </c>
      <c r="E81" s="35" t="s">
        <v>111</v>
      </c>
      <c r="F81" s="18" t="s">
        <v>36</v>
      </c>
      <c r="G81" s="19">
        <v>14000</v>
      </c>
      <c r="H81" s="19">
        <f t="shared" si="34"/>
        <v>401.8</v>
      </c>
      <c r="I81" s="19">
        <v>0</v>
      </c>
      <c r="J81" s="19">
        <f t="shared" si="35"/>
        <v>425.6</v>
      </c>
      <c r="K81" s="19">
        <v>25</v>
      </c>
      <c r="L81" s="20">
        <f t="shared" si="36"/>
        <v>852.40000000000009</v>
      </c>
      <c r="M81" s="21">
        <f t="shared" si="37"/>
        <v>13147.6</v>
      </c>
    </row>
    <row r="82" spans="1:13" ht="14.25" customHeight="1">
      <c r="A82" s="14">
        <f t="shared" si="38"/>
        <v>60</v>
      </c>
      <c r="B82" s="41" t="s">
        <v>130</v>
      </c>
      <c r="C82" s="34" t="s">
        <v>16</v>
      </c>
      <c r="D82" s="17" t="s">
        <v>108</v>
      </c>
      <c r="E82" s="35" t="s">
        <v>113</v>
      </c>
      <c r="F82" s="18" t="s">
        <v>36</v>
      </c>
      <c r="G82" s="19">
        <v>11000</v>
      </c>
      <c r="H82" s="19">
        <f t="shared" si="34"/>
        <v>315.7</v>
      </c>
      <c r="I82" s="19">
        <v>0</v>
      </c>
      <c r="J82" s="19">
        <f t="shared" si="35"/>
        <v>334.4</v>
      </c>
      <c r="K82" s="19">
        <v>25</v>
      </c>
      <c r="L82" s="20">
        <f t="shared" si="36"/>
        <v>675.09999999999991</v>
      </c>
      <c r="M82" s="21">
        <f t="shared" si="37"/>
        <v>10324.9</v>
      </c>
    </row>
    <row r="83" spans="1:13" ht="14.25" customHeight="1">
      <c r="A83" s="23"/>
      <c r="B83" s="15" t="s">
        <v>103</v>
      </c>
      <c r="C83" s="22"/>
      <c r="D83" s="17"/>
      <c r="E83" s="18">
        <f>COUNTA(E64:E82)</f>
        <v>19</v>
      </c>
      <c r="F83" s="18"/>
      <c r="G83" s="19">
        <f t="shared" ref="G83:L83" si="39">SUM(G64:G82)</f>
        <v>311625</v>
      </c>
      <c r="H83" s="19">
        <f t="shared" si="39"/>
        <v>8943.6374999999989</v>
      </c>
      <c r="I83" s="19">
        <f t="shared" si="39"/>
        <v>0</v>
      </c>
      <c r="J83" s="19">
        <f t="shared" si="39"/>
        <v>9473.3999999999978</v>
      </c>
      <c r="K83" s="19">
        <f t="shared" si="39"/>
        <v>2682.8</v>
      </c>
      <c r="L83" s="20">
        <f t="shared" si="39"/>
        <v>21099.837500000001</v>
      </c>
      <c r="M83" s="21">
        <f t="shared" si="37"/>
        <v>290525.16249999998</v>
      </c>
    </row>
    <row r="84" spans="1:13" ht="14.25" customHeight="1">
      <c r="A84" s="14"/>
      <c r="B84" s="15"/>
      <c r="C84" s="22"/>
      <c r="D84" s="17"/>
      <c r="E84" s="18"/>
      <c r="F84" s="18"/>
      <c r="G84" s="19"/>
      <c r="H84" s="19"/>
      <c r="I84" s="19"/>
      <c r="J84" s="19"/>
      <c r="K84" s="19"/>
      <c r="L84" s="24"/>
      <c r="M84" s="21"/>
    </row>
    <row r="85" spans="1:13" ht="14.25" customHeight="1">
      <c r="A85" s="14">
        <f>A82+1</f>
        <v>61</v>
      </c>
      <c r="B85" s="15" t="s">
        <v>131</v>
      </c>
      <c r="C85" s="22" t="s">
        <v>25</v>
      </c>
      <c r="D85" s="17" t="s">
        <v>132</v>
      </c>
      <c r="E85" s="18" t="s">
        <v>133</v>
      </c>
      <c r="F85" s="18" t="s">
        <v>40</v>
      </c>
      <c r="G85" s="19">
        <v>37950</v>
      </c>
      <c r="H85" s="19">
        <f t="shared" ref="H85:H90" si="40">G85*2.87/100</f>
        <v>1089.165</v>
      </c>
      <c r="I85" s="19">
        <v>153.32</v>
      </c>
      <c r="J85" s="19">
        <f t="shared" ref="J85:J90" si="41">G85*3.04/100</f>
        <v>1153.68</v>
      </c>
      <c r="K85" s="19">
        <v>480.6</v>
      </c>
      <c r="L85" s="20">
        <f t="shared" ref="L85:L90" si="42">H85+I85+J85+K85</f>
        <v>2876.7649999999999</v>
      </c>
      <c r="M85" s="21">
        <f t="shared" ref="M85:M91" si="43">G85-L85</f>
        <v>35073.235000000001</v>
      </c>
    </row>
    <row r="86" spans="1:13" ht="14.25" customHeight="1">
      <c r="A86" s="14">
        <f t="shared" ref="A86:A90" si="44">A85+1</f>
        <v>62</v>
      </c>
      <c r="B86" s="15" t="s">
        <v>134</v>
      </c>
      <c r="C86" s="22" t="s">
        <v>16</v>
      </c>
      <c r="D86" s="17" t="s">
        <v>132</v>
      </c>
      <c r="E86" s="18" t="s">
        <v>135</v>
      </c>
      <c r="F86" s="18" t="s">
        <v>36</v>
      </c>
      <c r="G86" s="19">
        <v>14520</v>
      </c>
      <c r="H86" s="19">
        <f t="shared" si="40"/>
        <v>416.72399999999999</v>
      </c>
      <c r="I86" s="19">
        <v>0</v>
      </c>
      <c r="J86" s="19">
        <f t="shared" si="41"/>
        <v>441.40800000000002</v>
      </c>
      <c r="K86" s="19">
        <v>25</v>
      </c>
      <c r="L86" s="20">
        <f t="shared" si="42"/>
        <v>883.13200000000006</v>
      </c>
      <c r="M86" s="21">
        <f t="shared" si="43"/>
        <v>13636.868</v>
      </c>
    </row>
    <row r="87" spans="1:13" ht="14.25" customHeight="1">
      <c r="A87" s="14">
        <f t="shared" si="44"/>
        <v>63</v>
      </c>
      <c r="B87" s="15" t="s">
        <v>136</v>
      </c>
      <c r="C87" s="22" t="s">
        <v>25</v>
      </c>
      <c r="D87" s="17" t="s">
        <v>132</v>
      </c>
      <c r="E87" s="18" t="s">
        <v>137</v>
      </c>
      <c r="F87" s="18" t="s">
        <v>36</v>
      </c>
      <c r="G87" s="19">
        <v>11000</v>
      </c>
      <c r="H87" s="19">
        <f t="shared" si="40"/>
        <v>315.7</v>
      </c>
      <c r="I87" s="19">
        <v>0</v>
      </c>
      <c r="J87" s="19">
        <f t="shared" si="41"/>
        <v>334.4</v>
      </c>
      <c r="K87" s="19">
        <v>25</v>
      </c>
      <c r="L87" s="20">
        <f t="shared" si="42"/>
        <v>675.09999999999991</v>
      </c>
      <c r="M87" s="21">
        <f t="shared" si="43"/>
        <v>10324.9</v>
      </c>
    </row>
    <row r="88" spans="1:13" ht="14.25" customHeight="1">
      <c r="A88" s="14">
        <f t="shared" si="44"/>
        <v>64</v>
      </c>
      <c r="B88" s="15" t="s">
        <v>138</v>
      </c>
      <c r="C88" s="22" t="s">
        <v>25</v>
      </c>
      <c r="D88" s="17" t="s">
        <v>132</v>
      </c>
      <c r="E88" s="18" t="s">
        <v>137</v>
      </c>
      <c r="F88" s="18" t="s">
        <v>36</v>
      </c>
      <c r="G88" s="19">
        <v>11000</v>
      </c>
      <c r="H88" s="19">
        <f t="shared" si="40"/>
        <v>315.7</v>
      </c>
      <c r="I88" s="19">
        <v>0</v>
      </c>
      <c r="J88" s="19">
        <f t="shared" si="41"/>
        <v>334.4</v>
      </c>
      <c r="K88" s="19">
        <v>25</v>
      </c>
      <c r="L88" s="20">
        <f t="shared" si="42"/>
        <v>675.09999999999991</v>
      </c>
      <c r="M88" s="21">
        <f t="shared" si="43"/>
        <v>10324.9</v>
      </c>
    </row>
    <row r="89" spans="1:13" ht="14.25" customHeight="1">
      <c r="A89" s="14">
        <f t="shared" si="44"/>
        <v>65</v>
      </c>
      <c r="B89" s="15" t="s">
        <v>139</v>
      </c>
      <c r="C89" s="22" t="s">
        <v>25</v>
      </c>
      <c r="D89" s="17" t="s">
        <v>132</v>
      </c>
      <c r="E89" s="18" t="s">
        <v>140</v>
      </c>
      <c r="F89" s="18" t="s">
        <v>40</v>
      </c>
      <c r="G89" s="19">
        <v>11000</v>
      </c>
      <c r="H89" s="19">
        <f t="shared" si="40"/>
        <v>315.7</v>
      </c>
      <c r="I89" s="19">
        <v>0</v>
      </c>
      <c r="J89" s="19">
        <f t="shared" si="41"/>
        <v>334.4</v>
      </c>
      <c r="K89" s="19">
        <v>25</v>
      </c>
      <c r="L89" s="20">
        <f t="shared" si="42"/>
        <v>675.09999999999991</v>
      </c>
      <c r="M89" s="21">
        <f t="shared" si="43"/>
        <v>10324.9</v>
      </c>
    </row>
    <row r="90" spans="1:13" ht="14.25" customHeight="1">
      <c r="A90" s="14">
        <f t="shared" si="44"/>
        <v>66</v>
      </c>
      <c r="B90" s="15" t="s">
        <v>141</v>
      </c>
      <c r="C90" s="22" t="s">
        <v>16</v>
      </c>
      <c r="D90" s="17" t="s">
        <v>132</v>
      </c>
      <c r="E90" s="18" t="s">
        <v>142</v>
      </c>
      <c r="F90" s="18" t="s">
        <v>36</v>
      </c>
      <c r="G90" s="19">
        <v>12200</v>
      </c>
      <c r="H90" s="19">
        <f t="shared" si="40"/>
        <v>350.14</v>
      </c>
      <c r="I90" s="19">
        <v>0</v>
      </c>
      <c r="J90" s="19">
        <f t="shared" si="41"/>
        <v>370.88</v>
      </c>
      <c r="K90" s="19">
        <v>25</v>
      </c>
      <c r="L90" s="20">
        <f t="shared" si="42"/>
        <v>746.02</v>
      </c>
      <c r="M90" s="21">
        <f t="shared" si="43"/>
        <v>11453.98</v>
      </c>
    </row>
    <row r="91" spans="1:13" ht="14.25" customHeight="1">
      <c r="A91" s="42"/>
      <c r="B91" s="43" t="s">
        <v>32</v>
      </c>
      <c r="C91" s="44"/>
      <c r="D91" s="45"/>
      <c r="E91" s="44">
        <f>COUNTA(E85:E90)</f>
        <v>6</v>
      </c>
      <c r="F91" s="44"/>
      <c r="G91" s="46">
        <f t="shared" ref="G91:L91" si="45">SUM(G85:G90)</f>
        <v>97670</v>
      </c>
      <c r="H91" s="46">
        <f t="shared" si="45"/>
        <v>2803.1289999999995</v>
      </c>
      <c r="I91" s="46">
        <f t="shared" si="45"/>
        <v>153.32</v>
      </c>
      <c r="J91" s="46">
        <f t="shared" si="45"/>
        <v>2969.1680000000006</v>
      </c>
      <c r="K91" s="46">
        <f t="shared" si="45"/>
        <v>605.6</v>
      </c>
      <c r="L91" s="47">
        <f t="shared" si="45"/>
        <v>6531.2170000000006</v>
      </c>
      <c r="M91" s="48">
        <f t="shared" si="43"/>
        <v>91138.782999999996</v>
      </c>
    </row>
    <row r="92" spans="1:13" ht="14.25" customHeight="1">
      <c r="A92" s="42"/>
      <c r="B92" s="43"/>
      <c r="C92" s="44"/>
      <c r="D92" s="45"/>
      <c r="E92" s="44"/>
      <c r="F92" s="44"/>
      <c r="G92" s="46"/>
      <c r="H92" s="46"/>
      <c r="I92" s="46"/>
      <c r="J92" s="46"/>
      <c r="K92" s="46"/>
      <c r="L92" s="46"/>
      <c r="M92" s="44"/>
    </row>
    <row r="93" spans="1:13" ht="14.25" customHeight="1">
      <c r="B93" s="43" t="s">
        <v>143</v>
      </c>
      <c r="C93" s="44"/>
      <c r="D93" s="45"/>
      <c r="E93" s="44">
        <f>E10+E17+E20+E46+E49+E52+E59+E62+E83+E91+E13</f>
        <v>65</v>
      </c>
      <c r="F93" s="44"/>
      <c r="G93" s="46">
        <f>G91+G83++G10+G17+G20+G46+G49+G52+G59+G62+G13</f>
        <v>1871680.02</v>
      </c>
      <c r="H93" s="46">
        <f t="shared" ref="H93:M93" si="46">H91+H83+H10+H17+H20+H46+H49+H52+H59+H62+H13</f>
        <v>53717.216573999998</v>
      </c>
      <c r="I93" s="46">
        <f t="shared" si="46"/>
        <v>89781.94</v>
      </c>
      <c r="J93" s="46">
        <f t="shared" si="46"/>
        <v>55136.482607999998</v>
      </c>
      <c r="K93" s="46">
        <f t="shared" si="46"/>
        <v>26306.379999999997</v>
      </c>
      <c r="L93" s="46">
        <f t="shared" si="46"/>
        <v>224942.01918200002</v>
      </c>
      <c r="M93" s="46">
        <f t="shared" si="46"/>
        <v>1646738.0008179999</v>
      </c>
    </row>
    <row r="94" spans="1:13" ht="14.25" customHeight="1">
      <c r="B94" s="49" t="s">
        <v>144</v>
      </c>
      <c r="C94" s="49"/>
      <c r="D94" s="50">
        <f>E93</f>
        <v>65</v>
      </c>
      <c r="E94" s="51" t="s">
        <v>145</v>
      </c>
      <c r="F94" s="52">
        <f>G93</f>
        <v>1871680.02</v>
      </c>
      <c r="G94" s="53"/>
    </row>
    <row r="95" spans="1:13" ht="14.25" customHeight="1">
      <c r="E95" s="54" t="s">
        <v>146</v>
      </c>
      <c r="F95" s="55">
        <f>M93</f>
        <v>1646738.0008179999</v>
      </c>
    </row>
    <row r="96" spans="1:13" ht="14.25" customHeight="1"/>
    <row r="97" spans="2:4" ht="14.25" customHeight="1"/>
    <row r="98" spans="2:4" ht="14.25" customHeight="1"/>
    <row r="99" spans="2:4" ht="14.25" customHeight="1"/>
    <row r="100" spans="2:4" ht="14.25" customHeight="1"/>
    <row r="101" spans="2:4" ht="14.25" customHeight="1"/>
    <row r="102" spans="2:4" ht="14.25" customHeight="1"/>
    <row r="103" spans="2:4" ht="14.25" customHeight="1"/>
    <row r="104" spans="2:4" ht="14.25" customHeight="1"/>
    <row r="105" spans="2:4" ht="14.25" customHeight="1"/>
    <row r="106" spans="2:4" ht="14.25" customHeight="1"/>
    <row r="107" spans="2:4" ht="14.25" customHeight="1"/>
    <row r="108" spans="2:4" ht="14.25" customHeight="1">
      <c r="B108" s="56"/>
      <c r="C108" s="56"/>
      <c r="D108" s="56"/>
    </row>
    <row r="109" spans="2:4" ht="14.25" customHeight="1"/>
    <row r="110" spans="2:4" ht="14.25" customHeight="1"/>
    <row r="111" spans="2:4" ht="14.25" customHeight="1"/>
    <row r="112" spans="2:4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ageMargins left="0.78740157480314954" right="0.31" top="0.5" bottom="0.39370078740157499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dcterms:created xsi:type="dcterms:W3CDTF">2016-03-03T19:51:24Z</dcterms:created>
  <dcterms:modified xsi:type="dcterms:W3CDTF">2024-01-10T14:11:28Z</dcterms:modified>
</cp:coreProperties>
</file>