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mmsjFO4CiSAQ1BHQgNsSRZNeb4ENEwcVMGbE2lvw7fA="/>
    </ext>
  </extLst>
</workbook>
</file>

<file path=xl/sharedStrings.xml><?xml version="1.0" encoding="utf-8"?>
<sst xmlns="http://schemas.openxmlformats.org/spreadsheetml/2006/main" count="360" uniqueCount="148">
  <si>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</si>
  <si>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febrero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</si>
  <si>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</si>
  <si>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</si>
  <si>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</si>
  <si>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</si>
  <si>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</si>
  <si>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</si>
  <si>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</si>
  <si>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</si>
  <si>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</si>
  <si>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</si>
  <si>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</si>
  <si>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</si>
  <si>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</si>
  <si>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</si>
  <si>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</si>
  <si>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</si>
  <si>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</si>
  <si>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</si>
  <si>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</si>
  <si>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</si>
  <si>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</si>
  <si>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</si>
  <si>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</si>
  <si>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</si>
  <si>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</si>
  <si>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</si>
  <si>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</si>
  <si>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</si>
  <si>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</si>
  <si>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</si>
  <si>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</si>
  <si>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</si>
  <si>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</si>
  <si>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</si>
  <si>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</si>
  <si>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</si>
  <si>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</si>
  <si>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</si>
  <si>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</si>
  <si>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</si>
  <si>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</si>
  <si>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</si>
  <si>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</si>
  <si>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</si>
  <si>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</si>
  <si>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</si>
  <si>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</si>
  <si>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</si>
  <si>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</si>
  <si>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</si>
  <si>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</si>
  <si>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</si>
  <si>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</si>
  <si>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</si>
  <si>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</si>
  <si>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</si>
  <si>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</si>
  <si>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</si>
  <si>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</si>
  <si>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</si>
  <si>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</si>
  <si>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</si>
  <si>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</si>
  <si>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</si>
  <si>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</si>
  <si>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YILI ESTHEFANY RODRIGUEZ DE FUSE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</si>
  <si>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</si>
  <si>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</si>
  <si>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</si>
  <si>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</si>
  <si>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</si>
  <si>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</si>
  <si>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</si>
  <si>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</si>
  <si>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</si>
  <si>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</si>
  <si>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</si>
  <si>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</si>
  <si>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</si>
  <si>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</si>
  <si>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</si>
  <si>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</si>
  <si>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</si>
  <si>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</si>
  <si>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</si>
  <si>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</si>
  <si>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</si>
  <si>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</si>
  <si>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</si>
  <si>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</si>
  <si>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</si>
  <si>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</si>
  <si>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</si>
  <si>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</si>
  <si>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</si>
  <si>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</si>
  <si>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</si>
  <si>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</si>
  <si>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</si>
  <si>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</si>
  <si>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</si>
  <si>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</si>
  <si>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</si>
  <si>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</si>
  <si>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</si>
  <si>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</si>
  <si>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</si>
  <si>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</si>
  <si>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</si>
  <si>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</si>
  <si>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</si>
  <si>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</si>
  <si>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</si>
  <si>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</si>
  <si>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</si>
  <si>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</si>
  <si>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</si>
  <si>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</si>
  <si>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</si>
  <si>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</si>
  <si>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</si>
  <si>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</si>
  <si>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</si>
  <si>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</si>
  <si>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</si>
  <si>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</si>
  <si>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JULIA MILAGROS GARCIA ROSARIO</t>
  </si>
  <si>
    <t>ELIGIO MOSQUEA SANTOS</t>
  </si>
  <si>
    <t>BERNARDO HINOJOSA FELICIANO</t>
  </si>
  <si>
    <t>SERGIO BERBERE SUAZO</t>
  </si>
  <si>
    <t>PROMOTOR(A)</t>
  </si>
  <si>
    <t>YANIRI PEREZ PEREZ</t>
  </si>
  <si>
    <t>ALTAGRACIA DE LOS M. DIAZ</t>
  </si>
  <si>
    <t>SALUD SEXUAL Y REPRODUCTIVA</t>
  </si>
  <si>
    <t>ENCARGADO(A) INTERINA</t>
  </si>
  <si>
    <t>JUAN ALB.  BALBI ULERIO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</si>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</sst>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5" fillId="0" fontId="8" numFmtId="4" xfId="0" applyAlignment="1" applyBorder="1" applyFont="1" applyNumberFormat="1">
      <alignment readingOrder="0"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8" numFmtId="4" xfId="0" applyAlignment="1" applyFont="1" applyNumberFormat="1">
      <alignment readingOrder="0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93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95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96</xdr:row>
      <xdr:rowOff>133350</xdr:rowOff>
    </xdr:from>
    <xdr:ext cx="6724650" cy="2400300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4">
        <v>46604.2</v>
      </c>
      <c r="J5" s="24">
        <v>5883.16</v>
      </c>
      <c r="K5" s="23">
        <v>4440.6</v>
      </c>
      <c r="L5" s="25">
        <f t="shared" ref="L5:L10" si="1">H5+I5+J5+K5</f>
        <v>63959.46</v>
      </c>
      <c r="M5" s="26">
        <f t="shared" ref="M5:M11" si="2">G5-L5</f>
        <v>181040.54</v>
      </c>
    </row>
    <row r="6" ht="14.25" customHeight="1">
      <c r="A6" s="18">
        <f t="shared" ref="A6:A10" si="3">A5+1</f>
        <v>2</v>
      </c>
      <c r="B6" s="19" t="s">
        <v>20</v>
      </c>
      <c r="C6" s="27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5">
        <f t="shared" si="1"/>
        <v>37245.62</v>
      </c>
      <c r="M6" s="26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7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5">
        <f t="shared" si="1"/>
        <v>9530.48</v>
      </c>
      <c r="M7" s="26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7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5">
        <f t="shared" si="1"/>
        <v>13743.22</v>
      </c>
      <c r="M8" s="26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7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5">
        <f t="shared" si="1"/>
        <v>1650.25</v>
      </c>
      <c r="M9" s="26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7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5">
        <f t="shared" si="1"/>
        <v>1975.3</v>
      </c>
      <c r="M10" s="26">
        <f t="shared" si="2"/>
        <v>31024.7</v>
      </c>
    </row>
    <row r="11" ht="14.25" customHeight="1">
      <c r="A11" s="28"/>
      <c r="B11" s="19" t="s">
        <v>34</v>
      </c>
      <c r="C11" s="27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85451.28</v>
      </c>
      <c r="J11" s="23">
        <f t="shared" si="6"/>
        <v>17128.12</v>
      </c>
      <c r="K11" s="23">
        <f t="shared" si="6"/>
        <v>7877.3</v>
      </c>
      <c r="L11" s="25">
        <f t="shared" si="6"/>
        <v>128104.33</v>
      </c>
      <c r="M11" s="26">
        <f t="shared" si="2"/>
        <v>486795.67</v>
      </c>
    </row>
    <row r="12" ht="14.25" customHeight="1">
      <c r="A12" s="28"/>
      <c r="B12" s="19"/>
      <c r="C12" s="27"/>
      <c r="D12" s="21"/>
      <c r="E12" s="22"/>
      <c r="F12" s="22"/>
      <c r="G12" s="23"/>
      <c r="H12" s="23"/>
      <c r="I12" s="23"/>
      <c r="J12" s="23"/>
      <c r="K12" s="23"/>
      <c r="L12" s="29"/>
      <c r="M12" s="26"/>
    </row>
    <row r="13" ht="20.25" customHeight="1">
      <c r="A13" s="18">
        <f>A10+1</f>
        <v>7</v>
      </c>
      <c r="B13" s="30" t="s">
        <v>35</v>
      </c>
      <c r="C13" s="27" t="s">
        <v>25</v>
      </c>
      <c r="D13" s="21" t="s">
        <v>36</v>
      </c>
      <c r="E13" s="31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5">
        <f>H13+I13+J13+K13</f>
        <v>2235.87</v>
      </c>
      <c r="M13" s="26">
        <f t="shared" ref="M13:M14" si="8">G13-L13</f>
        <v>27464.13</v>
      </c>
    </row>
    <row r="14" ht="14.25" customHeight="1">
      <c r="A14" s="28"/>
      <c r="B14" s="19" t="s">
        <v>34</v>
      </c>
      <c r="C14" s="27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5">
        <f t="shared" si="7"/>
        <v>2235.87</v>
      </c>
      <c r="M14" s="26">
        <f t="shared" si="8"/>
        <v>27464.13</v>
      </c>
    </row>
    <row r="15" ht="14.25" customHeight="1">
      <c r="A15" s="28"/>
      <c r="B15" s="19"/>
      <c r="C15" s="27"/>
      <c r="D15" s="21"/>
      <c r="E15" s="32"/>
      <c r="F15" s="32"/>
      <c r="G15" s="23"/>
      <c r="H15" s="29"/>
      <c r="I15" s="26"/>
      <c r="J15" s="33"/>
      <c r="K15" s="34"/>
      <c r="L15" s="17"/>
      <c r="M15" s="17"/>
    </row>
    <row r="16" ht="14.25" customHeight="1">
      <c r="A16" s="18">
        <f>A13+1</f>
        <v>8</v>
      </c>
      <c r="B16" s="19" t="s">
        <v>39</v>
      </c>
      <c r="C16" s="27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5">
        <v>2288.24</v>
      </c>
      <c r="J16" s="23">
        <f t="shared" ref="J16:J17" si="10">G16*3.04/100</f>
        <v>1668.96</v>
      </c>
      <c r="K16" s="24">
        <v>3562.86</v>
      </c>
      <c r="L16" s="25">
        <f t="shared" ref="L16:L17" si="11">H16+I16+J16+K16</f>
        <v>9095.69</v>
      </c>
      <c r="M16" s="26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7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4">
        <v>400.6</v>
      </c>
      <c r="L17" s="25">
        <f t="shared" si="11"/>
        <v>1687.798</v>
      </c>
      <c r="M17" s="26">
        <f t="shared" si="12"/>
        <v>20092.202</v>
      </c>
    </row>
    <row r="18" ht="14.25" customHeight="1">
      <c r="A18" s="18"/>
      <c r="B18" s="19" t="s">
        <v>34</v>
      </c>
      <c r="C18" s="27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3963.46</v>
      </c>
      <c r="L18" s="23">
        <f t="shared" si="13"/>
        <v>10783.488</v>
      </c>
      <c r="M18" s="26">
        <f t="shared" si="12"/>
        <v>65896.512</v>
      </c>
    </row>
    <row r="19" ht="14.25" customHeight="1">
      <c r="A19" s="18"/>
      <c r="B19" s="19"/>
      <c r="C19" s="27"/>
      <c r="D19" s="21"/>
      <c r="E19" s="22"/>
      <c r="F19" s="22"/>
      <c r="G19" s="37"/>
      <c r="H19" s="23"/>
      <c r="I19" s="37"/>
      <c r="J19" s="37"/>
      <c r="K19" s="37"/>
      <c r="L19" s="29"/>
      <c r="M19" s="26"/>
    </row>
    <row r="20" ht="14.25" customHeight="1">
      <c r="A20" s="18">
        <f>A17+1</f>
        <v>10</v>
      </c>
      <c r="B20" s="19" t="s">
        <v>46</v>
      </c>
      <c r="C20" s="27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6">
        <f t="shared" ref="M20:M21" si="15">G20-L20</f>
        <v>20467.802</v>
      </c>
    </row>
    <row r="21" ht="14.25" customHeight="1">
      <c r="A21" s="28"/>
      <c r="B21" s="19" t="s">
        <v>34</v>
      </c>
      <c r="C21" s="27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6">
        <f t="shared" si="15"/>
        <v>20467.802</v>
      </c>
    </row>
    <row r="22" ht="36.0" customHeight="1">
      <c r="A22" s="28"/>
      <c r="B22" s="19"/>
      <c r="C22" s="27"/>
      <c r="D22" s="21"/>
      <c r="E22" s="22"/>
      <c r="F22" s="22"/>
      <c r="G22" s="23"/>
      <c r="H22" s="23"/>
      <c r="I22" s="23"/>
      <c r="J22" s="23"/>
      <c r="K22" s="23"/>
      <c r="L22" s="29"/>
      <c r="M22" s="26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6" si="16">G23*2.87/100</f>
        <v>347.27</v>
      </c>
      <c r="I23" s="23">
        <v>0.0</v>
      </c>
      <c r="J23" s="23">
        <f t="shared" ref="J23:J46" si="17">G23*3.04/100</f>
        <v>367.84</v>
      </c>
      <c r="K23" s="23">
        <v>25.0</v>
      </c>
      <c r="L23" s="25">
        <f t="shared" ref="L23:L46" si="18">H23+I23+K23+J23</f>
        <v>740.11</v>
      </c>
      <c r="M23" s="26">
        <f t="shared" ref="M23:M47" si="19">G23-L23</f>
        <v>11359.89</v>
      </c>
    </row>
    <row r="24" ht="14.25" customHeight="1">
      <c r="A24" s="18">
        <f t="shared" ref="A24:A46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5">
        <f t="shared" si="18"/>
        <v>740.11</v>
      </c>
      <c r="M24" s="26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5">
        <f t="shared" si="18"/>
        <v>1000.15</v>
      </c>
      <c r="M25" s="26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24">
        <v>1740.46</v>
      </c>
      <c r="L26" s="25">
        <f t="shared" si="18"/>
        <v>3446.9725</v>
      </c>
      <c r="M26" s="26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5">
        <f t="shared" si="18"/>
        <v>1325.2</v>
      </c>
      <c r="M27" s="26">
        <f t="shared" si="19"/>
        <v>20674.8</v>
      </c>
    </row>
    <row r="28" ht="14.25" customHeight="1">
      <c r="A28" s="18">
        <f t="shared" si="20"/>
        <v>16</v>
      </c>
      <c r="B28" s="39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5">
        <f t="shared" si="18"/>
        <v>1696.287</v>
      </c>
      <c r="M28" s="26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5">
        <f t="shared" si="18"/>
        <v>1088.8</v>
      </c>
      <c r="M29" s="26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1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5">
        <f t="shared" si="18"/>
        <v>1000.15</v>
      </c>
      <c r="M30" s="26">
        <f t="shared" si="19"/>
        <v>15499.85</v>
      </c>
    </row>
    <row r="31" ht="14.25" customHeight="1">
      <c r="A31" s="18">
        <f t="shared" si="20"/>
        <v>19</v>
      </c>
      <c r="B31" s="39" t="s">
        <v>65</v>
      </c>
      <c r="C31" s="40" t="s">
        <v>25</v>
      </c>
      <c r="D31" s="21" t="s">
        <v>50</v>
      </c>
      <c r="E31" s="41" t="s">
        <v>64</v>
      </c>
      <c r="F31" s="22" t="s">
        <v>54</v>
      </c>
      <c r="G31" s="23">
        <v>16500.0</v>
      </c>
      <c r="H31" s="23">
        <f t="shared" si="16"/>
        <v>473.55</v>
      </c>
      <c r="I31" s="23">
        <v>0.0</v>
      </c>
      <c r="J31" s="23">
        <f t="shared" si="17"/>
        <v>501.6</v>
      </c>
      <c r="K31" s="23">
        <v>25.0</v>
      </c>
      <c r="L31" s="25">
        <f t="shared" si="18"/>
        <v>1000.15</v>
      </c>
      <c r="M31" s="26">
        <f t="shared" si="19"/>
        <v>15499.85</v>
      </c>
    </row>
    <row r="32" ht="14.25" customHeight="1">
      <c r="A32" s="18">
        <f t="shared" si="20"/>
        <v>20</v>
      </c>
      <c r="B32" s="39" t="s">
        <v>66</v>
      </c>
      <c r="C32" s="40" t="s">
        <v>25</v>
      </c>
      <c r="D32" s="21" t="s">
        <v>50</v>
      </c>
      <c r="E32" s="41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5">
        <f t="shared" si="18"/>
        <v>1000.15</v>
      </c>
      <c r="M32" s="26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1" t="s">
        <v>64</v>
      </c>
      <c r="F33" s="22" t="s">
        <v>54</v>
      </c>
      <c r="G33" s="23">
        <v>16500.0</v>
      </c>
      <c r="H33" s="23">
        <f t="shared" si="16"/>
        <v>473.55</v>
      </c>
      <c r="I33" s="23">
        <v>0.0</v>
      </c>
      <c r="J33" s="23">
        <f t="shared" si="17"/>
        <v>501.6</v>
      </c>
      <c r="K33" s="23">
        <v>25.0</v>
      </c>
      <c r="L33" s="25">
        <f t="shared" si="18"/>
        <v>1000.15</v>
      </c>
      <c r="M33" s="26">
        <f t="shared" si="19"/>
        <v>15499.85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1" t="s">
        <v>64</v>
      </c>
      <c r="F34" s="22" t="s">
        <v>54</v>
      </c>
      <c r="G34" s="23">
        <v>22000.0</v>
      </c>
      <c r="H34" s="23">
        <f t="shared" si="16"/>
        <v>631.4</v>
      </c>
      <c r="I34" s="23">
        <v>0.0</v>
      </c>
      <c r="J34" s="23">
        <f t="shared" si="17"/>
        <v>668.8</v>
      </c>
      <c r="K34" s="23">
        <v>25.0</v>
      </c>
      <c r="L34" s="25">
        <f t="shared" si="18"/>
        <v>1325.2</v>
      </c>
      <c r="M34" s="26">
        <f t="shared" si="19"/>
        <v>20674.8</v>
      </c>
    </row>
    <row r="35" ht="14.25" customHeight="1">
      <c r="A35" s="18">
        <f t="shared" si="20"/>
        <v>23</v>
      </c>
      <c r="B35" s="39" t="s">
        <v>69</v>
      </c>
      <c r="C35" s="40" t="s">
        <v>25</v>
      </c>
      <c r="D35" s="21" t="s">
        <v>50</v>
      </c>
      <c r="E35" s="41" t="s">
        <v>64</v>
      </c>
      <c r="F35" s="22" t="s">
        <v>54</v>
      </c>
      <c r="G35" s="23">
        <v>18700.0</v>
      </c>
      <c r="H35" s="23">
        <f t="shared" si="16"/>
        <v>536.69</v>
      </c>
      <c r="I35" s="23">
        <v>0.0</v>
      </c>
      <c r="J35" s="23">
        <f t="shared" si="17"/>
        <v>568.48</v>
      </c>
      <c r="K35" s="23">
        <v>25.0</v>
      </c>
      <c r="L35" s="25">
        <f t="shared" si="18"/>
        <v>1130.17</v>
      </c>
      <c r="M35" s="26">
        <f t="shared" si="19"/>
        <v>17569.83</v>
      </c>
    </row>
    <row r="36" ht="36.0" customHeight="1">
      <c r="A36" s="18">
        <f t="shared" si="20"/>
        <v>24</v>
      </c>
      <c r="B36" s="39" t="s">
        <v>70</v>
      </c>
      <c r="C36" s="40" t="s">
        <v>16</v>
      </c>
      <c r="D36" s="21" t="s">
        <v>50</v>
      </c>
      <c r="E36" s="41" t="s">
        <v>71</v>
      </c>
      <c r="F36" s="22" t="s">
        <v>38</v>
      </c>
      <c r="G36" s="23">
        <v>27500.0</v>
      </c>
      <c r="H36" s="23">
        <f t="shared" si="16"/>
        <v>789.25</v>
      </c>
      <c r="I36" s="23">
        <v>0.0</v>
      </c>
      <c r="J36" s="23">
        <f t="shared" si="17"/>
        <v>836</v>
      </c>
      <c r="K36" s="23">
        <v>936.2</v>
      </c>
      <c r="L36" s="25">
        <f t="shared" si="18"/>
        <v>2561.45</v>
      </c>
      <c r="M36" s="26">
        <f t="shared" si="19"/>
        <v>24938.55</v>
      </c>
    </row>
    <row r="37" ht="14.25" customHeight="1">
      <c r="A37" s="18">
        <f t="shared" si="20"/>
        <v>25</v>
      </c>
      <c r="B37" s="39" t="s">
        <v>72</v>
      </c>
      <c r="C37" s="40" t="s">
        <v>25</v>
      </c>
      <c r="D37" s="21" t="s">
        <v>50</v>
      </c>
      <c r="E37" s="41" t="s">
        <v>73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5">
        <f t="shared" si="18"/>
        <v>1325.2</v>
      </c>
      <c r="M37" s="26">
        <f t="shared" si="19"/>
        <v>20674.8</v>
      </c>
    </row>
    <row r="38" ht="14.25" customHeight="1">
      <c r="A38" s="18">
        <f t="shared" si="20"/>
        <v>26</v>
      </c>
      <c r="B38" s="39" t="s">
        <v>74</v>
      </c>
      <c r="C38" s="40" t="s">
        <v>16</v>
      </c>
      <c r="D38" s="21" t="s">
        <v>50</v>
      </c>
      <c r="E38" s="41" t="s">
        <v>75</v>
      </c>
      <c r="F38" s="22" t="s">
        <v>38</v>
      </c>
      <c r="G38" s="23">
        <v>22000.0</v>
      </c>
      <c r="H38" s="23">
        <f t="shared" si="16"/>
        <v>631.4</v>
      </c>
      <c r="I38" s="23">
        <v>0.0</v>
      </c>
      <c r="J38" s="23">
        <f t="shared" si="17"/>
        <v>668.8</v>
      </c>
      <c r="K38" s="23">
        <v>25.0</v>
      </c>
      <c r="L38" s="25">
        <f t="shared" si="18"/>
        <v>1325.2</v>
      </c>
      <c r="M38" s="26">
        <f t="shared" si="19"/>
        <v>20674.8</v>
      </c>
    </row>
    <row r="39" ht="14.25" customHeight="1">
      <c r="A39" s="18">
        <f t="shared" si="20"/>
        <v>27</v>
      </c>
      <c r="B39" s="39" t="s">
        <v>76</v>
      </c>
      <c r="C39" s="40" t="s">
        <v>16</v>
      </c>
      <c r="D39" s="21" t="s">
        <v>50</v>
      </c>
      <c r="E39" s="41" t="s">
        <v>77</v>
      </c>
      <c r="F39" s="22" t="s">
        <v>38</v>
      </c>
      <c r="G39" s="23">
        <v>27500.0</v>
      </c>
      <c r="H39" s="23">
        <f t="shared" si="16"/>
        <v>789.25</v>
      </c>
      <c r="I39" s="23">
        <v>0.0</v>
      </c>
      <c r="J39" s="23">
        <f t="shared" si="17"/>
        <v>836</v>
      </c>
      <c r="K39" s="24">
        <v>25.0</v>
      </c>
      <c r="L39" s="25">
        <f t="shared" si="18"/>
        <v>1650.25</v>
      </c>
      <c r="M39" s="26">
        <f t="shared" si="19"/>
        <v>25849.75</v>
      </c>
    </row>
    <row r="40" ht="14.25" customHeight="1">
      <c r="A40" s="18">
        <f t="shared" si="20"/>
        <v>28</v>
      </c>
      <c r="B40" s="39" t="s">
        <v>78</v>
      </c>
      <c r="C40" s="40" t="s">
        <v>16</v>
      </c>
      <c r="D40" s="21" t="s">
        <v>50</v>
      </c>
      <c r="E40" s="41" t="s">
        <v>79</v>
      </c>
      <c r="F40" s="22" t="s">
        <v>38</v>
      </c>
      <c r="G40" s="23">
        <v>37000.0</v>
      </c>
      <c r="H40" s="23">
        <f t="shared" si="16"/>
        <v>1061.9</v>
      </c>
      <c r="I40" s="23">
        <v>19.25</v>
      </c>
      <c r="J40" s="23">
        <f t="shared" si="17"/>
        <v>1124.8</v>
      </c>
      <c r="K40" s="23">
        <v>25.0</v>
      </c>
      <c r="L40" s="25">
        <f t="shared" si="18"/>
        <v>2230.95</v>
      </c>
      <c r="M40" s="26">
        <f t="shared" si="19"/>
        <v>34769.05</v>
      </c>
    </row>
    <row r="41" ht="14.25" customHeight="1">
      <c r="A41" s="18">
        <f t="shared" si="20"/>
        <v>29</v>
      </c>
      <c r="B41" s="39" t="s">
        <v>80</v>
      </c>
      <c r="C41" s="40" t="s">
        <v>25</v>
      </c>
      <c r="D41" s="21" t="s">
        <v>50</v>
      </c>
      <c r="E41" s="41" t="s">
        <v>73</v>
      </c>
      <c r="F41" s="22" t="s">
        <v>54</v>
      </c>
      <c r="G41" s="23">
        <v>27500.0</v>
      </c>
      <c r="H41" s="23">
        <f t="shared" si="16"/>
        <v>789.25</v>
      </c>
      <c r="I41" s="23">
        <v>0.0</v>
      </c>
      <c r="J41" s="23">
        <f t="shared" si="17"/>
        <v>836</v>
      </c>
      <c r="K41" s="23">
        <v>25.0</v>
      </c>
      <c r="L41" s="25">
        <f t="shared" si="18"/>
        <v>1650.25</v>
      </c>
      <c r="M41" s="26">
        <f t="shared" si="19"/>
        <v>25849.75</v>
      </c>
    </row>
    <row r="42" ht="14.25" customHeight="1">
      <c r="A42" s="18">
        <f t="shared" si="20"/>
        <v>30</v>
      </c>
      <c r="B42" s="19" t="s">
        <v>81</v>
      </c>
      <c r="C42" s="27" t="s">
        <v>16</v>
      </c>
      <c r="D42" s="21" t="s">
        <v>50</v>
      </c>
      <c r="E42" s="22" t="s">
        <v>82</v>
      </c>
      <c r="F42" s="22" t="s">
        <v>38</v>
      </c>
      <c r="G42" s="23">
        <v>32940.0</v>
      </c>
      <c r="H42" s="23">
        <f t="shared" si="16"/>
        <v>945.378</v>
      </c>
      <c r="I42" s="23">
        <v>0.0</v>
      </c>
      <c r="J42" s="23">
        <f t="shared" si="17"/>
        <v>1001.376</v>
      </c>
      <c r="K42" s="23">
        <v>25.0</v>
      </c>
      <c r="L42" s="25">
        <f t="shared" si="18"/>
        <v>1971.754</v>
      </c>
      <c r="M42" s="26">
        <f t="shared" si="19"/>
        <v>30968.246</v>
      </c>
    </row>
    <row r="43" ht="14.25" customHeight="1">
      <c r="A43" s="18">
        <f t="shared" si="20"/>
        <v>31</v>
      </c>
      <c r="B43" s="39" t="s">
        <v>83</v>
      </c>
      <c r="C43" s="40" t="s">
        <v>16</v>
      </c>
      <c r="D43" s="21" t="s">
        <v>50</v>
      </c>
      <c r="E43" s="41" t="s">
        <v>61</v>
      </c>
      <c r="F43" s="22" t="s">
        <v>54</v>
      </c>
      <c r="G43" s="23">
        <v>18000.0</v>
      </c>
      <c r="H43" s="23">
        <f t="shared" si="16"/>
        <v>516.6</v>
      </c>
      <c r="I43" s="23">
        <v>0.0</v>
      </c>
      <c r="J43" s="23">
        <f t="shared" si="17"/>
        <v>547.2</v>
      </c>
      <c r="K43" s="23">
        <v>25.0</v>
      </c>
      <c r="L43" s="25">
        <f t="shared" si="18"/>
        <v>1088.8</v>
      </c>
      <c r="M43" s="26">
        <f t="shared" si="19"/>
        <v>16911.2</v>
      </c>
    </row>
    <row r="44" ht="14.25" customHeight="1">
      <c r="A44" s="18">
        <f t="shared" si="20"/>
        <v>32</v>
      </c>
      <c r="B44" s="39" t="s">
        <v>84</v>
      </c>
      <c r="C44" s="40" t="s">
        <v>16</v>
      </c>
      <c r="D44" s="21" t="s">
        <v>50</v>
      </c>
      <c r="E44" s="41" t="s">
        <v>61</v>
      </c>
      <c r="F44" s="22" t="s">
        <v>54</v>
      </c>
      <c r="G44" s="23">
        <v>25000.0</v>
      </c>
      <c r="H44" s="23">
        <f t="shared" si="16"/>
        <v>717.5</v>
      </c>
      <c r="I44" s="23">
        <v>0.0</v>
      </c>
      <c r="J44" s="23">
        <f t="shared" si="17"/>
        <v>760</v>
      </c>
      <c r="K44" s="23">
        <v>25.0</v>
      </c>
      <c r="L44" s="25">
        <f t="shared" si="18"/>
        <v>1502.5</v>
      </c>
      <c r="M44" s="26">
        <f t="shared" si="19"/>
        <v>23497.5</v>
      </c>
    </row>
    <row r="45" ht="14.25" customHeight="1">
      <c r="A45" s="18">
        <f t="shared" si="20"/>
        <v>33</v>
      </c>
      <c r="B45" s="39" t="s">
        <v>85</v>
      </c>
      <c r="C45" s="40" t="s">
        <v>16</v>
      </c>
      <c r="D45" s="21" t="s">
        <v>50</v>
      </c>
      <c r="E45" s="41" t="s">
        <v>86</v>
      </c>
      <c r="F45" s="22" t="s">
        <v>54</v>
      </c>
      <c r="G45" s="23">
        <v>5000.0</v>
      </c>
      <c r="H45" s="23">
        <f t="shared" si="16"/>
        <v>143.5</v>
      </c>
      <c r="I45" s="23">
        <v>0.0</v>
      </c>
      <c r="J45" s="23">
        <f t="shared" si="17"/>
        <v>152</v>
      </c>
      <c r="K45" s="23">
        <v>25.0</v>
      </c>
      <c r="L45" s="25">
        <f t="shared" si="18"/>
        <v>320.5</v>
      </c>
      <c r="M45" s="26">
        <f t="shared" si="19"/>
        <v>4679.5</v>
      </c>
    </row>
    <row r="46" ht="14.25" customHeight="1">
      <c r="A46" s="18">
        <f t="shared" si="20"/>
        <v>34</v>
      </c>
      <c r="B46" s="39" t="s">
        <v>87</v>
      </c>
      <c r="C46" s="40" t="s">
        <v>16</v>
      </c>
      <c r="D46" s="21" t="s">
        <v>50</v>
      </c>
      <c r="E46" s="41" t="s">
        <v>88</v>
      </c>
      <c r="F46" s="22" t="s">
        <v>54</v>
      </c>
      <c r="G46" s="23">
        <v>12000.0</v>
      </c>
      <c r="H46" s="23">
        <f t="shared" si="16"/>
        <v>344.4</v>
      </c>
      <c r="I46" s="23">
        <v>0.0</v>
      </c>
      <c r="J46" s="23">
        <f t="shared" si="17"/>
        <v>364.8</v>
      </c>
      <c r="K46" s="23">
        <v>25.0</v>
      </c>
      <c r="L46" s="25">
        <f t="shared" si="18"/>
        <v>734.2</v>
      </c>
      <c r="M46" s="26">
        <f t="shared" si="19"/>
        <v>11265.8</v>
      </c>
    </row>
    <row r="47" ht="20.25" customHeight="1">
      <c r="A47" s="28"/>
      <c r="B47" s="19" t="s">
        <v>34</v>
      </c>
      <c r="C47" s="27"/>
      <c r="D47" s="21"/>
      <c r="E47" s="22">
        <f>COUNTA(E23:E46)</f>
        <v>24</v>
      </c>
      <c r="F47" s="32"/>
      <c r="G47" s="23">
        <f t="shared" ref="G47:L47" si="21">SUM(G23:G46)</f>
        <v>493285</v>
      </c>
      <c r="H47" s="23">
        <f t="shared" si="21"/>
        <v>14157.2795</v>
      </c>
      <c r="I47" s="23">
        <f t="shared" si="21"/>
        <v>19.25</v>
      </c>
      <c r="J47" s="23">
        <f t="shared" si="21"/>
        <v>14995.864</v>
      </c>
      <c r="K47" s="23">
        <f t="shared" si="21"/>
        <v>3682.26</v>
      </c>
      <c r="L47" s="25">
        <f t="shared" si="21"/>
        <v>32854.6535</v>
      </c>
      <c r="M47" s="26">
        <f t="shared" si="19"/>
        <v>460430.3465</v>
      </c>
    </row>
    <row r="48" ht="23.25" customHeight="1">
      <c r="A48" s="28"/>
      <c r="B48" s="19"/>
      <c r="C48" s="27"/>
      <c r="D48" s="21"/>
      <c r="E48" s="32"/>
      <c r="F48" s="32"/>
      <c r="G48" s="23"/>
      <c r="H48" s="23"/>
      <c r="I48" s="23"/>
      <c r="J48" s="23"/>
      <c r="K48" s="23"/>
      <c r="L48" s="29"/>
      <c r="M48" s="26"/>
    </row>
    <row r="49" ht="22.5" customHeight="1">
      <c r="A49" s="18">
        <f>A46+1</f>
        <v>35</v>
      </c>
      <c r="B49" s="19" t="s">
        <v>89</v>
      </c>
      <c r="C49" s="27" t="s">
        <v>25</v>
      </c>
      <c r="D49" s="21" t="s">
        <v>90</v>
      </c>
      <c r="E49" s="22" t="s">
        <v>91</v>
      </c>
      <c r="F49" s="22" t="s">
        <v>42</v>
      </c>
      <c r="G49" s="23">
        <v>49500.0</v>
      </c>
      <c r="H49" s="23">
        <f t="shared" ref="H49:H50" si="22">G49*2.87/100</f>
        <v>1420.65</v>
      </c>
      <c r="I49" s="23">
        <v>1783.43</v>
      </c>
      <c r="J49" s="23">
        <f t="shared" ref="J49:J50" si="23">G49*3.04/100</f>
        <v>1504.8</v>
      </c>
      <c r="K49" s="23">
        <v>480.6</v>
      </c>
      <c r="L49" s="25">
        <f>H49+I49+J49+K49</f>
        <v>5189.48</v>
      </c>
      <c r="M49" s="26">
        <f t="shared" ref="M49:M50" si="24">G49-L49</f>
        <v>44310.52</v>
      </c>
    </row>
    <row r="50" ht="12.75" customHeight="1">
      <c r="A50" s="28"/>
      <c r="B50" s="19" t="s">
        <v>34</v>
      </c>
      <c r="C50" s="27"/>
      <c r="D50" s="19"/>
      <c r="E50" s="22">
        <f>COUNTA(E49)</f>
        <v>1</v>
      </c>
      <c r="F50" s="42"/>
      <c r="G50" s="23">
        <f>SUM(G49)</f>
        <v>49500</v>
      </c>
      <c r="H50" s="23">
        <f t="shared" si="22"/>
        <v>1420.65</v>
      </c>
      <c r="I50" s="23">
        <v>1783.43</v>
      </c>
      <c r="J50" s="23">
        <f t="shared" si="23"/>
        <v>1504.8</v>
      </c>
      <c r="K50" s="23">
        <v>480.6</v>
      </c>
      <c r="L50" s="25">
        <f>SUM(L49)</f>
        <v>5189.48</v>
      </c>
      <c r="M50" s="26">
        <f t="shared" si="24"/>
        <v>44310.52</v>
      </c>
    </row>
    <row r="51" ht="19.5" customHeight="1">
      <c r="A51" s="28"/>
      <c r="B51" s="19"/>
      <c r="C51" s="27"/>
      <c r="D51" s="19"/>
      <c r="E51" s="22"/>
      <c r="F51" s="22"/>
      <c r="G51" s="23"/>
      <c r="H51" s="23"/>
      <c r="I51" s="23"/>
      <c r="J51" s="23"/>
      <c r="K51" s="23"/>
      <c r="L51" s="29"/>
      <c r="M51" s="26"/>
    </row>
    <row r="52" ht="14.25" customHeight="1">
      <c r="A52" s="18">
        <f>A49+1</f>
        <v>36</v>
      </c>
      <c r="B52" s="43" t="s">
        <v>92</v>
      </c>
      <c r="C52" s="44" t="s">
        <v>25</v>
      </c>
      <c r="D52" s="21" t="s">
        <v>93</v>
      </c>
      <c r="E52" s="22" t="s">
        <v>94</v>
      </c>
      <c r="F52" s="22" t="s">
        <v>38</v>
      </c>
      <c r="G52" s="23">
        <v>35563.0</v>
      </c>
      <c r="H52" s="23">
        <f t="shared" ref="H52:H53" si="25">G52*2.87/100</f>
        <v>1020.6581</v>
      </c>
      <c r="I52" s="23">
        <v>0.0</v>
      </c>
      <c r="J52" s="23">
        <f t="shared" ref="J52:J53" si="26">G52*3.04/100</f>
        <v>1081.1152</v>
      </c>
      <c r="K52" s="23">
        <v>1128.9</v>
      </c>
      <c r="L52" s="45">
        <v>3230.68</v>
      </c>
      <c r="M52" s="26">
        <f t="shared" ref="M52:M53" si="27">G52-L52</f>
        <v>32332.32</v>
      </c>
    </row>
    <row r="53" ht="14.25" customHeight="1">
      <c r="A53" s="28"/>
      <c r="B53" s="19" t="s">
        <v>34</v>
      </c>
      <c r="C53" s="27"/>
      <c r="D53" s="21"/>
      <c r="E53" s="46">
        <f>COUNTA(E52)</f>
        <v>1</v>
      </c>
      <c r="F53" s="22"/>
      <c r="G53" s="23">
        <f>SUM(G52)</f>
        <v>35563</v>
      </c>
      <c r="H53" s="23">
        <f t="shared" si="25"/>
        <v>1020.6581</v>
      </c>
      <c r="I53" s="23">
        <v>0.0</v>
      </c>
      <c r="J53" s="23">
        <f t="shared" si="26"/>
        <v>1081.1152</v>
      </c>
      <c r="K53" s="23">
        <v>1128.9</v>
      </c>
      <c r="L53" s="25">
        <f>SUM(L52)</f>
        <v>3230.68</v>
      </c>
      <c r="M53" s="26">
        <f t="shared" si="27"/>
        <v>32332.32</v>
      </c>
    </row>
    <row r="54" ht="19.5" customHeight="1">
      <c r="A54" s="28"/>
      <c r="B54" s="19"/>
      <c r="C54" s="27"/>
      <c r="D54" s="21"/>
      <c r="E54" s="22"/>
      <c r="F54" s="22"/>
      <c r="G54" s="23"/>
      <c r="H54" s="23"/>
      <c r="I54" s="23"/>
      <c r="J54" s="23"/>
      <c r="K54" s="23"/>
      <c r="L54" s="29"/>
      <c r="M54" s="26"/>
    </row>
    <row r="55" ht="27.0" customHeight="1">
      <c r="A55" s="18">
        <f>A52+1</f>
        <v>37</v>
      </c>
      <c r="B55" s="19" t="s">
        <v>95</v>
      </c>
      <c r="C55" s="27" t="s">
        <v>25</v>
      </c>
      <c r="D55" s="21" t="s">
        <v>96</v>
      </c>
      <c r="E55" s="22" t="s">
        <v>97</v>
      </c>
      <c r="F55" s="22" t="s">
        <v>38</v>
      </c>
      <c r="G55" s="23">
        <v>22000.0</v>
      </c>
      <c r="H55" s="23">
        <f t="shared" ref="H55:H59" si="28">G55*2.87/100</f>
        <v>631.4</v>
      </c>
      <c r="I55" s="23">
        <v>0.0</v>
      </c>
      <c r="J55" s="23">
        <f t="shared" ref="J55:J59" si="29">G55*3.04/100</f>
        <v>668.8</v>
      </c>
      <c r="K55" s="24">
        <v>1740.46</v>
      </c>
      <c r="L55" s="25">
        <f t="shared" ref="L55:L59" si="30">H55+I55+J55+K55</f>
        <v>3040.66</v>
      </c>
      <c r="M55" s="26">
        <f t="shared" ref="M55:M60" si="31">G55-L55</f>
        <v>18959.34</v>
      </c>
    </row>
    <row r="56" ht="24.0" customHeight="1">
      <c r="A56" s="18">
        <f t="shared" ref="A56:A59" si="32">A55+1</f>
        <v>38</v>
      </c>
      <c r="B56" s="39" t="s">
        <v>98</v>
      </c>
      <c r="C56" s="40" t="s">
        <v>25</v>
      </c>
      <c r="D56" s="21" t="s">
        <v>96</v>
      </c>
      <c r="E56" s="22" t="s">
        <v>99</v>
      </c>
      <c r="F56" s="22" t="s">
        <v>23</v>
      </c>
      <c r="G56" s="23">
        <v>109800.0</v>
      </c>
      <c r="H56" s="23">
        <f t="shared" si="28"/>
        <v>3151.26</v>
      </c>
      <c r="I56" s="23">
        <v>14410.57</v>
      </c>
      <c r="J56" s="23">
        <f t="shared" si="29"/>
        <v>3337.92</v>
      </c>
      <c r="K56" s="23">
        <v>25.0</v>
      </c>
      <c r="L56" s="25">
        <f t="shared" si="30"/>
        <v>20924.75</v>
      </c>
      <c r="M56" s="26">
        <f t="shared" si="31"/>
        <v>88875.25</v>
      </c>
    </row>
    <row r="57" ht="31.5" customHeight="1">
      <c r="A57" s="18">
        <f t="shared" si="32"/>
        <v>39</v>
      </c>
      <c r="B57" s="39" t="s">
        <v>100</v>
      </c>
      <c r="C57" s="40" t="s">
        <v>25</v>
      </c>
      <c r="D57" s="21" t="s">
        <v>96</v>
      </c>
      <c r="E57" s="22" t="s">
        <v>101</v>
      </c>
      <c r="F57" s="22" t="s">
        <v>38</v>
      </c>
      <c r="G57" s="23">
        <v>37000.0</v>
      </c>
      <c r="H57" s="23">
        <f t="shared" si="28"/>
        <v>1061.9</v>
      </c>
      <c r="I57" s="23">
        <v>19.25</v>
      </c>
      <c r="J57" s="23">
        <f t="shared" si="29"/>
        <v>1124.8</v>
      </c>
      <c r="K57" s="23">
        <v>25.0</v>
      </c>
      <c r="L57" s="25">
        <f t="shared" si="30"/>
        <v>2230.95</v>
      </c>
      <c r="M57" s="26">
        <f t="shared" si="31"/>
        <v>34769.05</v>
      </c>
    </row>
    <row r="58" ht="21.75" customHeight="1">
      <c r="A58" s="18">
        <f t="shared" si="32"/>
        <v>40</v>
      </c>
      <c r="B58" s="39" t="s">
        <v>102</v>
      </c>
      <c r="C58" s="40" t="s">
        <v>25</v>
      </c>
      <c r="D58" s="21" t="s">
        <v>96</v>
      </c>
      <c r="E58" s="22" t="s">
        <v>103</v>
      </c>
      <c r="F58" s="22" t="s">
        <v>38</v>
      </c>
      <c r="G58" s="23">
        <v>35000.0</v>
      </c>
      <c r="H58" s="23">
        <f t="shared" si="28"/>
        <v>1004.5</v>
      </c>
      <c r="I58" s="23">
        <v>0.0</v>
      </c>
      <c r="J58" s="23">
        <f t="shared" si="29"/>
        <v>1064</v>
      </c>
      <c r="K58" s="23">
        <v>25.0</v>
      </c>
      <c r="L58" s="25">
        <f t="shared" si="30"/>
        <v>2093.5</v>
      </c>
      <c r="M58" s="26">
        <f t="shared" si="31"/>
        <v>32906.5</v>
      </c>
    </row>
    <row r="59" ht="14.25" customHeight="1">
      <c r="A59" s="18">
        <f t="shared" si="32"/>
        <v>41</v>
      </c>
      <c r="B59" s="39" t="s">
        <v>104</v>
      </c>
      <c r="C59" s="40" t="s">
        <v>25</v>
      </c>
      <c r="D59" s="21" t="s">
        <v>96</v>
      </c>
      <c r="E59" s="22" t="s">
        <v>101</v>
      </c>
      <c r="F59" s="22" t="s">
        <v>38</v>
      </c>
      <c r="G59" s="23">
        <v>32000.0</v>
      </c>
      <c r="H59" s="23">
        <f t="shared" si="28"/>
        <v>918.4</v>
      </c>
      <c r="I59" s="23">
        <v>0.0</v>
      </c>
      <c r="J59" s="23">
        <f t="shared" si="29"/>
        <v>972.8</v>
      </c>
      <c r="K59" s="23">
        <v>25.0</v>
      </c>
      <c r="L59" s="25">
        <f t="shared" si="30"/>
        <v>1916.2</v>
      </c>
      <c r="M59" s="26">
        <f t="shared" si="31"/>
        <v>30083.8</v>
      </c>
    </row>
    <row r="60" ht="14.25" customHeight="1">
      <c r="A60" s="28"/>
      <c r="B60" s="19" t="s">
        <v>105</v>
      </c>
      <c r="C60" s="27"/>
      <c r="D60" s="21"/>
      <c r="E60" s="22">
        <f>COUNTA(E55:E59)</f>
        <v>5</v>
      </c>
      <c r="F60" s="22"/>
      <c r="G60" s="23">
        <f t="shared" ref="G60:L60" si="33">SUM(G55:G59)</f>
        <v>235800</v>
      </c>
      <c r="H60" s="23">
        <f t="shared" si="33"/>
        <v>6767.46</v>
      </c>
      <c r="I60" s="23">
        <f t="shared" si="33"/>
        <v>14429.82</v>
      </c>
      <c r="J60" s="23">
        <f t="shared" si="33"/>
        <v>7168.32</v>
      </c>
      <c r="K60" s="23">
        <f t="shared" si="33"/>
        <v>1840.46</v>
      </c>
      <c r="L60" s="25">
        <f t="shared" si="33"/>
        <v>30206.06</v>
      </c>
      <c r="M60" s="26">
        <f t="shared" si="31"/>
        <v>205593.94</v>
      </c>
    </row>
    <row r="61" ht="14.25" customHeight="1">
      <c r="A61" s="28"/>
      <c r="B61" s="19"/>
      <c r="C61" s="27"/>
      <c r="D61" s="21"/>
      <c r="E61" s="22"/>
      <c r="F61" s="22"/>
      <c r="G61" s="37"/>
      <c r="H61" s="37"/>
      <c r="I61" s="37"/>
      <c r="J61" s="37"/>
      <c r="K61" s="37"/>
      <c r="L61" s="29"/>
      <c r="M61" s="26"/>
    </row>
    <row r="62" ht="14.25" customHeight="1">
      <c r="A62" s="18">
        <f>A59+1</f>
        <v>42</v>
      </c>
      <c r="B62" s="19" t="s">
        <v>106</v>
      </c>
      <c r="C62" s="27" t="s">
        <v>25</v>
      </c>
      <c r="D62" s="21" t="s">
        <v>107</v>
      </c>
      <c r="E62" s="22" t="s">
        <v>108</v>
      </c>
      <c r="F62" s="22" t="s">
        <v>42</v>
      </c>
      <c r="G62" s="23">
        <v>23577.02</v>
      </c>
      <c r="H62" s="23">
        <f>G62*2.87/100</f>
        <v>676.660474</v>
      </c>
      <c r="I62" s="23">
        <v>0.0</v>
      </c>
      <c r="J62" s="23">
        <f>G62*3.04/100</f>
        <v>716.741408</v>
      </c>
      <c r="K62" s="24">
        <v>3455.92</v>
      </c>
      <c r="L62" s="25">
        <f>H62+I62+J62+K62</f>
        <v>4849.321882</v>
      </c>
      <c r="M62" s="26">
        <f t="shared" ref="M62:M63" si="35">G62-L62</f>
        <v>18727.69812</v>
      </c>
    </row>
    <row r="63" ht="14.25" customHeight="1">
      <c r="A63" s="28"/>
      <c r="B63" s="19" t="s">
        <v>34</v>
      </c>
      <c r="C63" s="27"/>
      <c r="D63" s="21"/>
      <c r="E63" s="22">
        <f>COUNTA(E62)</f>
        <v>1</v>
      </c>
      <c r="F63" s="22"/>
      <c r="G63" s="23">
        <f t="shared" ref="G63:L63" si="34">SUM(G62)</f>
        <v>23577.02</v>
      </c>
      <c r="H63" s="23">
        <f t="shared" si="34"/>
        <v>676.660474</v>
      </c>
      <c r="I63" s="23">
        <f t="shared" si="34"/>
        <v>0</v>
      </c>
      <c r="J63" s="23">
        <f t="shared" si="34"/>
        <v>716.741408</v>
      </c>
      <c r="K63" s="23">
        <f t="shared" si="34"/>
        <v>3455.92</v>
      </c>
      <c r="L63" s="25">
        <f t="shared" si="34"/>
        <v>4849.321882</v>
      </c>
      <c r="M63" s="26">
        <f t="shared" si="35"/>
        <v>18727.69812</v>
      </c>
    </row>
    <row r="64" ht="14.25" customHeight="1">
      <c r="A64" s="28"/>
      <c r="B64" s="19"/>
      <c r="C64" s="27"/>
      <c r="D64" s="21"/>
      <c r="E64" s="22"/>
      <c r="F64" s="22"/>
      <c r="G64" s="23"/>
      <c r="H64" s="23"/>
      <c r="I64" s="23"/>
      <c r="J64" s="23"/>
      <c r="K64" s="23"/>
      <c r="L64" s="29"/>
      <c r="M64" s="26"/>
    </row>
    <row r="65" ht="14.25" customHeight="1">
      <c r="A65" s="18">
        <f>A62+1</f>
        <v>43</v>
      </c>
      <c r="B65" s="19" t="s">
        <v>109</v>
      </c>
      <c r="C65" s="27" t="s">
        <v>25</v>
      </c>
      <c r="D65" s="21" t="s">
        <v>110</v>
      </c>
      <c r="E65" s="22" t="s">
        <v>111</v>
      </c>
      <c r="F65" s="22" t="s">
        <v>38</v>
      </c>
      <c r="G65" s="23">
        <v>32025.0</v>
      </c>
      <c r="H65" s="23">
        <f t="shared" ref="H65:H83" si="36">G65*2.87/100</f>
        <v>919.1175</v>
      </c>
      <c r="I65" s="23">
        <v>0.0</v>
      </c>
      <c r="J65" s="23">
        <f t="shared" ref="J65:J83" si="37">G65*3.04/100</f>
        <v>973.56</v>
      </c>
      <c r="K65" s="23">
        <v>2232.8</v>
      </c>
      <c r="L65" s="25">
        <f t="shared" ref="L65:L83" si="38">H65+I65+J65+K65</f>
        <v>4125.4775</v>
      </c>
      <c r="M65" s="26">
        <f t="shared" ref="M65:M84" si="39">G65-L65</f>
        <v>27899.5225</v>
      </c>
    </row>
    <row r="66" ht="14.25" customHeight="1">
      <c r="A66" s="18">
        <f t="shared" ref="A66:A83" si="40">A65+1</f>
        <v>44</v>
      </c>
      <c r="B66" s="39" t="s">
        <v>112</v>
      </c>
      <c r="C66" s="40" t="s">
        <v>16</v>
      </c>
      <c r="D66" s="21" t="s">
        <v>110</v>
      </c>
      <c r="E66" s="41" t="s">
        <v>113</v>
      </c>
      <c r="F66" s="22" t="s">
        <v>38</v>
      </c>
      <c r="G66" s="23">
        <v>10000.0</v>
      </c>
      <c r="H66" s="23">
        <f t="shared" si="36"/>
        <v>287</v>
      </c>
      <c r="I66" s="23">
        <v>0.0</v>
      </c>
      <c r="J66" s="23">
        <f t="shared" si="37"/>
        <v>304</v>
      </c>
      <c r="K66" s="23">
        <v>25.0</v>
      </c>
      <c r="L66" s="25">
        <f t="shared" si="38"/>
        <v>616</v>
      </c>
      <c r="M66" s="26">
        <f t="shared" si="39"/>
        <v>9384</v>
      </c>
    </row>
    <row r="67" ht="14.25" customHeight="1">
      <c r="A67" s="18">
        <f t="shared" si="40"/>
        <v>45</v>
      </c>
      <c r="B67" s="39" t="s">
        <v>114</v>
      </c>
      <c r="C67" s="40" t="s">
        <v>25</v>
      </c>
      <c r="D67" s="21" t="s">
        <v>110</v>
      </c>
      <c r="E67" s="41" t="s">
        <v>115</v>
      </c>
      <c r="F67" s="22" t="s">
        <v>38</v>
      </c>
      <c r="G67" s="23">
        <v>12200.0</v>
      </c>
      <c r="H67" s="23">
        <f t="shared" si="36"/>
        <v>350.14</v>
      </c>
      <c r="I67" s="23">
        <v>0.0</v>
      </c>
      <c r="J67" s="23">
        <f t="shared" si="37"/>
        <v>370.88</v>
      </c>
      <c r="K67" s="23">
        <v>25.0</v>
      </c>
      <c r="L67" s="25">
        <f t="shared" si="38"/>
        <v>746.02</v>
      </c>
      <c r="M67" s="26">
        <f t="shared" si="39"/>
        <v>11453.98</v>
      </c>
    </row>
    <row r="68" ht="14.25" customHeight="1">
      <c r="A68" s="18">
        <f t="shared" si="40"/>
        <v>46</v>
      </c>
      <c r="B68" s="39" t="s">
        <v>116</v>
      </c>
      <c r="C68" s="40" t="s">
        <v>16</v>
      </c>
      <c r="D68" s="21" t="s">
        <v>110</v>
      </c>
      <c r="E68" s="41" t="s">
        <v>117</v>
      </c>
      <c r="F68" s="22" t="s">
        <v>38</v>
      </c>
      <c r="G68" s="23">
        <v>24400.0</v>
      </c>
      <c r="H68" s="23">
        <f t="shared" si="36"/>
        <v>700.28</v>
      </c>
      <c r="I68" s="23">
        <v>0.0</v>
      </c>
      <c r="J68" s="23">
        <f t="shared" si="37"/>
        <v>741.76</v>
      </c>
      <c r="K68" s="23">
        <v>25.0</v>
      </c>
      <c r="L68" s="25">
        <f t="shared" si="38"/>
        <v>1467.04</v>
      </c>
      <c r="M68" s="26">
        <f t="shared" si="39"/>
        <v>22932.96</v>
      </c>
    </row>
    <row r="69" ht="14.25" customHeight="1">
      <c r="A69" s="18">
        <f t="shared" si="40"/>
        <v>47</v>
      </c>
      <c r="B69" s="39" t="s">
        <v>118</v>
      </c>
      <c r="C69" s="40" t="s">
        <v>16</v>
      </c>
      <c r="D69" s="21" t="s">
        <v>110</v>
      </c>
      <c r="E69" s="41" t="s">
        <v>117</v>
      </c>
      <c r="F69" s="22" t="s">
        <v>38</v>
      </c>
      <c r="G69" s="23">
        <v>30000.0</v>
      </c>
      <c r="H69" s="23">
        <f t="shared" si="36"/>
        <v>861</v>
      </c>
      <c r="I69" s="23">
        <v>0.0</v>
      </c>
      <c r="J69" s="23">
        <f t="shared" si="37"/>
        <v>912</v>
      </c>
      <c r="K69" s="23">
        <v>25.0</v>
      </c>
      <c r="L69" s="25">
        <f t="shared" si="38"/>
        <v>1798</v>
      </c>
      <c r="M69" s="26">
        <f t="shared" si="39"/>
        <v>28202</v>
      </c>
    </row>
    <row r="70" ht="14.25" customHeight="1">
      <c r="A70" s="18">
        <f t="shared" si="40"/>
        <v>48</v>
      </c>
      <c r="B70" s="39" t="s">
        <v>119</v>
      </c>
      <c r="C70" s="40" t="s">
        <v>16</v>
      </c>
      <c r="D70" s="21" t="s">
        <v>110</v>
      </c>
      <c r="E70" s="41" t="s">
        <v>113</v>
      </c>
      <c r="F70" s="22" t="s">
        <v>38</v>
      </c>
      <c r="G70" s="23">
        <v>11000.0</v>
      </c>
      <c r="H70" s="23">
        <f t="shared" si="36"/>
        <v>315.7</v>
      </c>
      <c r="I70" s="23">
        <v>0.0</v>
      </c>
      <c r="J70" s="23">
        <f t="shared" si="37"/>
        <v>334.4</v>
      </c>
      <c r="K70" s="23">
        <v>25.0</v>
      </c>
      <c r="L70" s="25">
        <f t="shared" si="38"/>
        <v>675.1</v>
      </c>
      <c r="M70" s="26">
        <f t="shared" si="39"/>
        <v>10324.9</v>
      </c>
    </row>
    <row r="71" ht="14.25" customHeight="1">
      <c r="A71" s="18">
        <f t="shared" si="40"/>
        <v>49</v>
      </c>
      <c r="B71" s="39" t="s">
        <v>120</v>
      </c>
      <c r="C71" s="40" t="s">
        <v>16</v>
      </c>
      <c r="D71" s="21" t="s">
        <v>110</v>
      </c>
      <c r="E71" s="41" t="s">
        <v>113</v>
      </c>
      <c r="F71" s="22" t="s">
        <v>38</v>
      </c>
      <c r="G71" s="23">
        <v>10000.0</v>
      </c>
      <c r="H71" s="23">
        <f t="shared" si="36"/>
        <v>287</v>
      </c>
      <c r="I71" s="23">
        <v>0.0</v>
      </c>
      <c r="J71" s="23">
        <f t="shared" si="37"/>
        <v>304</v>
      </c>
      <c r="K71" s="23">
        <v>25.0</v>
      </c>
      <c r="L71" s="25">
        <f t="shared" si="38"/>
        <v>616</v>
      </c>
      <c r="M71" s="26">
        <f t="shared" si="39"/>
        <v>9384</v>
      </c>
    </row>
    <row r="72" ht="14.25" customHeight="1">
      <c r="A72" s="18">
        <f t="shared" si="40"/>
        <v>50</v>
      </c>
      <c r="B72" s="39" t="s">
        <v>121</v>
      </c>
      <c r="C72" s="40" t="s">
        <v>25</v>
      </c>
      <c r="D72" s="21" t="s">
        <v>110</v>
      </c>
      <c r="E72" s="41" t="s">
        <v>113</v>
      </c>
      <c r="F72" s="22" t="s">
        <v>38</v>
      </c>
      <c r="G72" s="23">
        <v>10000.0</v>
      </c>
      <c r="H72" s="23">
        <f t="shared" si="36"/>
        <v>287</v>
      </c>
      <c r="I72" s="23">
        <v>0.0</v>
      </c>
      <c r="J72" s="23">
        <f t="shared" si="37"/>
        <v>304</v>
      </c>
      <c r="K72" s="23">
        <v>25.0</v>
      </c>
      <c r="L72" s="25">
        <f t="shared" si="38"/>
        <v>616</v>
      </c>
      <c r="M72" s="26">
        <f t="shared" si="39"/>
        <v>9384</v>
      </c>
    </row>
    <row r="73" ht="14.25" customHeight="1">
      <c r="A73" s="18">
        <f t="shared" si="40"/>
        <v>51</v>
      </c>
      <c r="B73" s="39" t="s">
        <v>122</v>
      </c>
      <c r="C73" s="40" t="s">
        <v>16</v>
      </c>
      <c r="D73" s="21" t="s">
        <v>110</v>
      </c>
      <c r="E73" s="41" t="s">
        <v>113</v>
      </c>
      <c r="F73" s="22" t="s">
        <v>38</v>
      </c>
      <c r="G73" s="23">
        <v>10000.0</v>
      </c>
      <c r="H73" s="23">
        <f t="shared" si="36"/>
        <v>287</v>
      </c>
      <c r="I73" s="23">
        <v>0.0</v>
      </c>
      <c r="J73" s="23">
        <f t="shared" si="37"/>
        <v>304</v>
      </c>
      <c r="K73" s="23">
        <v>25.0</v>
      </c>
      <c r="L73" s="25">
        <f t="shared" si="38"/>
        <v>616</v>
      </c>
      <c r="M73" s="26">
        <f t="shared" si="39"/>
        <v>9384</v>
      </c>
    </row>
    <row r="74" ht="14.25" customHeight="1">
      <c r="A74" s="18">
        <f t="shared" si="40"/>
        <v>52</v>
      </c>
      <c r="B74" s="47" t="s">
        <v>123</v>
      </c>
      <c r="C74" s="40" t="s">
        <v>25</v>
      </c>
      <c r="D74" s="21" t="s">
        <v>110</v>
      </c>
      <c r="E74" s="41" t="s">
        <v>113</v>
      </c>
      <c r="F74" s="22" t="s">
        <v>38</v>
      </c>
      <c r="G74" s="23">
        <v>11000.0</v>
      </c>
      <c r="H74" s="23">
        <f t="shared" si="36"/>
        <v>315.7</v>
      </c>
      <c r="I74" s="23">
        <v>0.0</v>
      </c>
      <c r="J74" s="23">
        <f t="shared" si="37"/>
        <v>334.4</v>
      </c>
      <c r="K74" s="23">
        <v>25.0</v>
      </c>
      <c r="L74" s="25">
        <f t="shared" si="38"/>
        <v>675.1</v>
      </c>
      <c r="M74" s="26">
        <f t="shared" si="39"/>
        <v>10324.9</v>
      </c>
    </row>
    <row r="75" ht="14.25" customHeight="1">
      <c r="A75" s="18">
        <f t="shared" si="40"/>
        <v>53</v>
      </c>
      <c r="B75" s="47" t="s">
        <v>124</v>
      </c>
      <c r="C75" s="40" t="s">
        <v>16</v>
      </c>
      <c r="D75" s="21" t="s">
        <v>110</v>
      </c>
      <c r="E75" s="41" t="s">
        <v>113</v>
      </c>
      <c r="F75" s="22" t="s">
        <v>38</v>
      </c>
      <c r="G75" s="23">
        <v>11000.0</v>
      </c>
      <c r="H75" s="23">
        <f t="shared" si="36"/>
        <v>315.7</v>
      </c>
      <c r="I75" s="23">
        <v>0.0</v>
      </c>
      <c r="J75" s="23">
        <f t="shared" si="37"/>
        <v>334.4</v>
      </c>
      <c r="K75" s="23">
        <v>25.0</v>
      </c>
      <c r="L75" s="25">
        <f t="shared" si="38"/>
        <v>675.1</v>
      </c>
      <c r="M75" s="26">
        <f t="shared" si="39"/>
        <v>10324.9</v>
      </c>
    </row>
    <row r="76" ht="14.25" customHeight="1">
      <c r="A76" s="18">
        <f t="shared" si="40"/>
        <v>54</v>
      </c>
      <c r="B76" s="47" t="s">
        <v>125</v>
      </c>
      <c r="C76" s="40" t="s">
        <v>16</v>
      </c>
      <c r="D76" s="21" t="s">
        <v>110</v>
      </c>
      <c r="E76" s="41" t="s">
        <v>113</v>
      </c>
      <c r="F76" s="22" t="s">
        <v>38</v>
      </c>
      <c r="G76" s="23">
        <v>11000.0</v>
      </c>
      <c r="H76" s="23">
        <f t="shared" si="36"/>
        <v>315.7</v>
      </c>
      <c r="I76" s="23">
        <v>0.0</v>
      </c>
      <c r="J76" s="23">
        <f t="shared" si="37"/>
        <v>334.4</v>
      </c>
      <c r="K76" s="23">
        <v>25.0</v>
      </c>
      <c r="L76" s="25">
        <f t="shared" si="38"/>
        <v>675.1</v>
      </c>
      <c r="M76" s="26">
        <f t="shared" si="39"/>
        <v>10324.9</v>
      </c>
    </row>
    <row r="77" ht="14.25" customHeight="1">
      <c r="A77" s="18">
        <f t="shared" si="40"/>
        <v>55</v>
      </c>
      <c r="B77" s="47" t="s">
        <v>126</v>
      </c>
      <c r="C77" s="40" t="s">
        <v>16</v>
      </c>
      <c r="D77" s="21" t="s">
        <v>110</v>
      </c>
      <c r="E77" s="41" t="s">
        <v>113</v>
      </c>
      <c r="F77" s="22" t="s">
        <v>38</v>
      </c>
      <c r="G77" s="23">
        <v>27000.0</v>
      </c>
      <c r="H77" s="23">
        <f t="shared" si="36"/>
        <v>774.9</v>
      </c>
      <c r="I77" s="23">
        <v>0.0</v>
      </c>
      <c r="J77" s="23">
        <f t="shared" si="37"/>
        <v>820.8</v>
      </c>
      <c r="K77" s="23">
        <v>25.0</v>
      </c>
      <c r="L77" s="25">
        <f t="shared" si="38"/>
        <v>1620.7</v>
      </c>
      <c r="M77" s="26">
        <f t="shared" si="39"/>
        <v>25379.3</v>
      </c>
    </row>
    <row r="78" ht="14.25" customHeight="1">
      <c r="A78" s="18">
        <f t="shared" si="40"/>
        <v>56</v>
      </c>
      <c r="B78" s="47" t="s">
        <v>127</v>
      </c>
      <c r="C78" s="40" t="s">
        <v>16</v>
      </c>
      <c r="D78" s="21" t="s">
        <v>110</v>
      </c>
      <c r="E78" s="41" t="s">
        <v>113</v>
      </c>
      <c r="F78" s="22" t="s">
        <v>38</v>
      </c>
      <c r="G78" s="23">
        <v>27000.0</v>
      </c>
      <c r="H78" s="23">
        <f t="shared" si="36"/>
        <v>774.9</v>
      </c>
      <c r="I78" s="23">
        <v>0.0</v>
      </c>
      <c r="J78" s="23">
        <f t="shared" si="37"/>
        <v>820.8</v>
      </c>
      <c r="K78" s="23">
        <v>25.0</v>
      </c>
      <c r="L78" s="25">
        <f t="shared" si="38"/>
        <v>1620.7</v>
      </c>
      <c r="M78" s="26">
        <f t="shared" si="39"/>
        <v>25379.3</v>
      </c>
    </row>
    <row r="79" ht="14.25" customHeight="1">
      <c r="A79" s="18">
        <f t="shared" si="40"/>
        <v>57</v>
      </c>
      <c r="B79" s="48" t="s">
        <v>128</v>
      </c>
      <c r="C79" s="40" t="s">
        <v>16</v>
      </c>
      <c r="D79" s="21" t="s">
        <v>110</v>
      </c>
      <c r="E79" s="41" t="s">
        <v>113</v>
      </c>
      <c r="F79" s="22" t="s">
        <v>38</v>
      </c>
      <c r="G79" s="23">
        <v>27000.0</v>
      </c>
      <c r="H79" s="23">
        <f t="shared" si="36"/>
        <v>774.9</v>
      </c>
      <c r="I79" s="23">
        <v>0.0</v>
      </c>
      <c r="J79" s="23">
        <f t="shared" si="37"/>
        <v>820.8</v>
      </c>
      <c r="K79" s="23">
        <v>25.0</v>
      </c>
      <c r="L79" s="25">
        <f t="shared" si="38"/>
        <v>1620.7</v>
      </c>
      <c r="M79" s="26">
        <f t="shared" si="39"/>
        <v>25379.3</v>
      </c>
    </row>
    <row r="80" ht="14.25" customHeight="1">
      <c r="A80" s="18">
        <f t="shared" si="40"/>
        <v>58</v>
      </c>
      <c r="B80" s="48" t="s">
        <v>129</v>
      </c>
      <c r="C80" s="40" t="s">
        <v>16</v>
      </c>
      <c r="D80" s="21" t="s">
        <v>110</v>
      </c>
      <c r="E80" s="41" t="s">
        <v>113</v>
      </c>
      <c r="F80" s="22" t="s">
        <v>38</v>
      </c>
      <c r="G80" s="23">
        <v>11000.0</v>
      </c>
      <c r="H80" s="23">
        <f t="shared" si="36"/>
        <v>315.7</v>
      </c>
      <c r="I80" s="23">
        <v>0.0</v>
      </c>
      <c r="J80" s="23">
        <f t="shared" si="37"/>
        <v>334.4</v>
      </c>
      <c r="K80" s="23">
        <v>25.0</v>
      </c>
      <c r="L80" s="25">
        <f t="shared" si="38"/>
        <v>675.1</v>
      </c>
      <c r="M80" s="26">
        <f t="shared" si="39"/>
        <v>10324.9</v>
      </c>
    </row>
    <row r="81" ht="14.25" customHeight="1">
      <c r="A81" s="18">
        <f t="shared" si="40"/>
        <v>59</v>
      </c>
      <c r="B81" s="48" t="s">
        <v>130</v>
      </c>
      <c r="C81" s="40" t="s">
        <v>16</v>
      </c>
      <c r="D81" s="21" t="s">
        <v>110</v>
      </c>
      <c r="E81" s="41" t="s">
        <v>113</v>
      </c>
      <c r="F81" s="22" t="s">
        <v>38</v>
      </c>
      <c r="G81" s="23">
        <v>14000.0</v>
      </c>
      <c r="H81" s="23">
        <f t="shared" si="36"/>
        <v>401.8</v>
      </c>
      <c r="I81" s="23">
        <v>0.0</v>
      </c>
      <c r="J81" s="23">
        <f t="shared" si="37"/>
        <v>425.6</v>
      </c>
      <c r="K81" s="23">
        <v>25.0</v>
      </c>
      <c r="L81" s="25">
        <f t="shared" si="38"/>
        <v>852.4</v>
      </c>
      <c r="M81" s="26">
        <f t="shared" si="39"/>
        <v>13147.6</v>
      </c>
    </row>
    <row r="82" ht="14.25" customHeight="1">
      <c r="A82" s="18">
        <f t="shared" si="40"/>
        <v>60</v>
      </c>
      <c r="B82" s="19" t="s">
        <v>131</v>
      </c>
      <c r="C82" s="27" t="s">
        <v>16</v>
      </c>
      <c r="D82" s="21" t="s">
        <v>110</v>
      </c>
      <c r="E82" s="22" t="s">
        <v>132</v>
      </c>
      <c r="F82" s="22" t="s">
        <v>38</v>
      </c>
      <c r="G82" s="23">
        <v>12200.0</v>
      </c>
      <c r="H82" s="23">
        <f t="shared" si="36"/>
        <v>350.14</v>
      </c>
      <c r="I82" s="23">
        <v>0.0</v>
      </c>
      <c r="J82" s="23">
        <f t="shared" si="37"/>
        <v>370.88</v>
      </c>
      <c r="K82" s="23">
        <v>25.0</v>
      </c>
      <c r="L82" s="25">
        <f t="shared" si="38"/>
        <v>746.02</v>
      </c>
      <c r="M82" s="26">
        <f t="shared" si="39"/>
        <v>11453.98</v>
      </c>
    </row>
    <row r="83" ht="14.25" customHeight="1">
      <c r="A83" s="18">
        <f t="shared" si="40"/>
        <v>61</v>
      </c>
      <c r="B83" s="48" t="s">
        <v>133</v>
      </c>
      <c r="C83" s="40" t="s">
        <v>16</v>
      </c>
      <c r="D83" s="21" t="s">
        <v>110</v>
      </c>
      <c r="E83" s="41" t="s">
        <v>115</v>
      </c>
      <c r="F83" s="22" t="s">
        <v>38</v>
      </c>
      <c r="G83" s="23">
        <v>11000.0</v>
      </c>
      <c r="H83" s="23">
        <f t="shared" si="36"/>
        <v>315.7</v>
      </c>
      <c r="I83" s="23">
        <v>0.0</v>
      </c>
      <c r="J83" s="23">
        <f t="shared" si="37"/>
        <v>334.4</v>
      </c>
      <c r="K83" s="23">
        <v>25.0</v>
      </c>
      <c r="L83" s="25">
        <f t="shared" si="38"/>
        <v>675.1</v>
      </c>
      <c r="M83" s="26">
        <f t="shared" si="39"/>
        <v>10324.9</v>
      </c>
    </row>
    <row r="84" ht="14.25" customHeight="1">
      <c r="A84" s="28"/>
      <c r="B84" s="19" t="s">
        <v>105</v>
      </c>
      <c r="C84" s="27"/>
      <c r="D84" s="21"/>
      <c r="E84" s="22">
        <f>COUNTA(E65:E83)</f>
        <v>19</v>
      </c>
      <c r="F84" s="22"/>
      <c r="G84" s="23">
        <f t="shared" ref="G84:L84" si="41">SUM(G65:G83)</f>
        <v>311825</v>
      </c>
      <c r="H84" s="23">
        <f t="shared" si="41"/>
        <v>8949.3775</v>
      </c>
      <c r="I84" s="23">
        <f t="shared" si="41"/>
        <v>0</v>
      </c>
      <c r="J84" s="23">
        <f t="shared" si="41"/>
        <v>9479.48</v>
      </c>
      <c r="K84" s="23">
        <f t="shared" si="41"/>
        <v>2682.8</v>
      </c>
      <c r="L84" s="25">
        <f t="shared" si="41"/>
        <v>21111.6575</v>
      </c>
      <c r="M84" s="26">
        <f t="shared" si="39"/>
        <v>290713.3425</v>
      </c>
    </row>
    <row r="85" ht="14.25" customHeight="1">
      <c r="A85" s="18"/>
      <c r="B85" s="19"/>
      <c r="C85" s="27"/>
      <c r="D85" s="21"/>
      <c r="E85" s="22"/>
      <c r="F85" s="22"/>
      <c r="G85" s="23"/>
      <c r="H85" s="23"/>
      <c r="I85" s="23"/>
      <c r="J85" s="23"/>
      <c r="K85" s="23"/>
      <c r="L85" s="29"/>
      <c r="M85" s="26"/>
    </row>
    <row r="86" ht="14.25" customHeight="1">
      <c r="A86" s="18">
        <f>A83+1</f>
        <v>62</v>
      </c>
      <c r="B86" s="19" t="s">
        <v>134</v>
      </c>
      <c r="C86" s="27" t="s">
        <v>25</v>
      </c>
      <c r="D86" s="21" t="s">
        <v>135</v>
      </c>
      <c r="E86" s="22" t="s">
        <v>136</v>
      </c>
      <c r="F86" s="22" t="s">
        <v>42</v>
      </c>
      <c r="G86" s="23">
        <v>37950.0</v>
      </c>
      <c r="H86" s="23">
        <f t="shared" ref="H86:H90" si="42">G86*2.87/100</f>
        <v>1089.165</v>
      </c>
      <c r="I86" s="23">
        <v>153.32</v>
      </c>
      <c r="J86" s="23">
        <f t="shared" ref="J86:J90" si="43">G86*3.04/100</f>
        <v>1153.68</v>
      </c>
      <c r="K86" s="23">
        <v>480.6</v>
      </c>
      <c r="L86" s="25">
        <f t="shared" ref="L86:L90" si="44">H86+I86+J86+K86</f>
        <v>2876.765</v>
      </c>
      <c r="M86" s="26">
        <f t="shared" ref="M86:M91" si="45">G86-L86</f>
        <v>35073.235</v>
      </c>
    </row>
    <row r="87" ht="14.25" customHeight="1">
      <c r="A87" s="18">
        <f t="shared" ref="A87:A90" si="46">A86+1</f>
        <v>63</v>
      </c>
      <c r="B87" s="19" t="s">
        <v>137</v>
      </c>
      <c r="C87" s="27" t="s">
        <v>16</v>
      </c>
      <c r="D87" s="21" t="s">
        <v>135</v>
      </c>
      <c r="E87" s="22" t="s">
        <v>138</v>
      </c>
      <c r="F87" s="22" t="s">
        <v>38</v>
      </c>
      <c r="G87" s="23">
        <v>14520.0</v>
      </c>
      <c r="H87" s="23">
        <f t="shared" si="42"/>
        <v>416.724</v>
      </c>
      <c r="I87" s="23">
        <v>0.0</v>
      </c>
      <c r="J87" s="23">
        <f t="shared" si="43"/>
        <v>441.408</v>
      </c>
      <c r="K87" s="23">
        <v>25.0</v>
      </c>
      <c r="L87" s="25">
        <f t="shared" si="44"/>
        <v>883.132</v>
      </c>
      <c r="M87" s="26">
        <f t="shared" si="45"/>
        <v>13636.868</v>
      </c>
    </row>
    <row r="88" ht="14.25" customHeight="1">
      <c r="A88" s="18">
        <f t="shared" si="46"/>
        <v>64</v>
      </c>
      <c r="B88" s="19" t="s">
        <v>139</v>
      </c>
      <c r="C88" s="27" t="s">
        <v>25</v>
      </c>
      <c r="D88" s="21" t="s">
        <v>135</v>
      </c>
      <c r="E88" s="22" t="s">
        <v>140</v>
      </c>
      <c r="F88" s="22" t="s">
        <v>38</v>
      </c>
      <c r="G88" s="23">
        <v>11000.0</v>
      </c>
      <c r="H88" s="23">
        <f t="shared" si="42"/>
        <v>315.7</v>
      </c>
      <c r="I88" s="23">
        <v>0.0</v>
      </c>
      <c r="J88" s="23">
        <f t="shared" si="43"/>
        <v>334.4</v>
      </c>
      <c r="K88" s="23">
        <v>25.0</v>
      </c>
      <c r="L88" s="25">
        <f t="shared" si="44"/>
        <v>675.1</v>
      </c>
      <c r="M88" s="26">
        <f t="shared" si="45"/>
        <v>10324.9</v>
      </c>
    </row>
    <row r="89" ht="14.25" customHeight="1">
      <c r="A89" s="18">
        <f t="shared" si="46"/>
        <v>65</v>
      </c>
      <c r="B89" s="19" t="s">
        <v>141</v>
      </c>
      <c r="C89" s="27" t="s">
        <v>25</v>
      </c>
      <c r="D89" s="21" t="s">
        <v>135</v>
      </c>
      <c r="E89" s="22" t="s">
        <v>140</v>
      </c>
      <c r="F89" s="22" t="s">
        <v>38</v>
      </c>
      <c r="G89" s="23">
        <v>11000.0</v>
      </c>
      <c r="H89" s="23">
        <f t="shared" si="42"/>
        <v>315.7</v>
      </c>
      <c r="I89" s="23">
        <v>0.0</v>
      </c>
      <c r="J89" s="23">
        <f t="shared" si="43"/>
        <v>334.4</v>
      </c>
      <c r="K89" s="23">
        <v>25.0</v>
      </c>
      <c r="L89" s="25">
        <f t="shared" si="44"/>
        <v>675.1</v>
      </c>
      <c r="M89" s="26">
        <f t="shared" si="45"/>
        <v>10324.9</v>
      </c>
    </row>
    <row r="90" ht="14.25" customHeight="1">
      <c r="A90" s="18">
        <f t="shared" si="46"/>
        <v>66</v>
      </c>
      <c r="B90" s="19" t="s">
        <v>142</v>
      </c>
      <c r="C90" s="27" t="s">
        <v>25</v>
      </c>
      <c r="D90" s="21" t="s">
        <v>135</v>
      </c>
      <c r="E90" s="22" t="s">
        <v>143</v>
      </c>
      <c r="F90" s="22" t="s">
        <v>42</v>
      </c>
      <c r="G90" s="23">
        <v>11000.0</v>
      </c>
      <c r="H90" s="23">
        <f t="shared" si="42"/>
        <v>315.7</v>
      </c>
      <c r="I90" s="23">
        <v>0.0</v>
      </c>
      <c r="J90" s="23">
        <f t="shared" si="43"/>
        <v>334.4</v>
      </c>
      <c r="K90" s="23">
        <v>25.0</v>
      </c>
      <c r="L90" s="25">
        <f t="shared" si="44"/>
        <v>675.1</v>
      </c>
      <c r="M90" s="26">
        <f t="shared" si="45"/>
        <v>10324.9</v>
      </c>
    </row>
    <row r="91" ht="14.25" customHeight="1">
      <c r="A91" s="49"/>
      <c r="B91" s="50" t="s">
        <v>34</v>
      </c>
      <c r="C91" s="51"/>
      <c r="D91" s="52"/>
      <c r="E91" s="51">
        <f>COUNTA(E86:E90)</f>
        <v>5</v>
      </c>
      <c r="F91" s="51"/>
      <c r="G91" s="53">
        <f t="shared" ref="G91:L91" si="47">SUM(G86:G90)</f>
        <v>85470</v>
      </c>
      <c r="H91" s="53">
        <f t="shared" si="47"/>
        <v>2452.989</v>
      </c>
      <c r="I91" s="53">
        <f t="shared" si="47"/>
        <v>153.32</v>
      </c>
      <c r="J91" s="53">
        <f t="shared" si="47"/>
        <v>2598.288</v>
      </c>
      <c r="K91" s="53">
        <f t="shared" si="47"/>
        <v>580.6</v>
      </c>
      <c r="L91" s="54">
        <f t="shared" si="47"/>
        <v>5785.197</v>
      </c>
      <c r="M91" s="55">
        <f t="shared" si="45"/>
        <v>79684.803</v>
      </c>
    </row>
    <row r="92" ht="14.25" customHeight="1">
      <c r="A92" s="49"/>
      <c r="B92" s="50"/>
      <c r="C92" s="51"/>
      <c r="D92" s="52"/>
      <c r="E92" s="51"/>
      <c r="F92" s="51"/>
      <c r="G92" s="53"/>
      <c r="H92" s="53"/>
      <c r="I92" s="53"/>
      <c r="J92" s="53"/>
      <c r="K92" s="53"/>
      <c r="L92" s="53"/>
      <c r="M92" s="51"/>
    </row>
    <row r="93" ht="14.25" customHeight="1">
      <c r="B93" s="50" t="s">
        <v>144</v>
      </c>
      <c r="C93" s="51"/>
      <c r="D93" s="52"/>
      <c r="E93" s="51">
        <f>E11+E18+E21+E47+E50+E53+E60+E63+E84+E91+E14</f>
        <v>66</v>
      </c>
      <c r="F93" s="51"/>
      <c r="G93" s="53">
        <f>G91+G84++G11+G18+G21+G47+G50+G53+G60+G63+G14</f>
        <v>1978080.02</v>
      </c>
      <c r="H93" s="56">
        <f>H91+H84+H63+H60+H53+H50+H47+H21+H18+H14+H11+0.01</f>
        <v>56770.90657</v>
      </c>
      <c r="I93" s="53">
        <f>I91+I84+I11+I18+I21+I47+I50+I53+I60+I63+I14</f>
        <v>104125.34</v>
      </c>
      <c r="J93" s="57">
        <v>58568.8</v>
      </c>
      <c r="K93" s="53">
        <f>K91+K84+K11+K18+K21+K47+K50+K53+K60+K63+K14</f>
        <v>26197.9</v>
      </c>
      <c r="L93" s="57">
        <f>H93+I93+J93+K93</f>
        <v>245662.9466</v>
      </c>
      <c r="M93" s="57">
        <f>G93-L93</f>
        <v>1732417.073</v>
      </c>
    </row>
    <row r="94" ht="14.25" customHeight="1">
      <c r="B94" s="58" t="s">
        <v>145</v>
      </c>
      <c r="C94" s="58"/>
      <c r="D94" s="59">
        <f>E93</f>
        <v>66</v>
      </c>
      <c r="E94" s="60" t="s">
        <v>146</v>
      </c>
      <c r="F94" s="61">
        <f>G93</f>
        <v>1978080.02</v>
      </c>
      <c r="G94" s="62"/>
    </row>
    <row r="95" ht="14.25" customHeight="1">
      <c r="E95" s="63" t="s">
        <v>147</v>
      </c>
      <c r="F95" s="64">
        <f>M93</f>
        <v>1732417.073</v>
      </c>
    </row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>
      <c r="B108" s="65"/>
      <c r="C108" s="65"/>
      <c r="D108" s="65"/>
    </row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