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ja" sheetId="1" r:id="rId4"/>
  </sheets>
  <definedNames/>
  <calcPr/>
  <extLst>
    <ext uri="GoogleSheetsCustomDataVersion2">
      <go:sheetsCustomData xmlns:go="http://customooxmlschemas.google.com/" r:id="rId5" roundtripDataChecksum="014xrmwZzEtqbJ7sJEW+tvZoAvBlsy3LP+v1nPpsUCM="/>
    </ext>
  </extLst>
</workbook>
</file>

<file path=xl/sharedStrings.xml><?xml version="1.0" encoding="utf-8"?>
<sst xmlns="http://schemas.openxmlformats.org/spreadsheetml/2006/main" count="345" uniqueCount="144">
  <si>
    <r>
      <rPr>
        <rFont val="Calibri"/>
        <color theme="1"/>
        <sz val="14.0"/>
      </rPr>
      <t xml:space="preserve">
</t>
    </r>
    <r>
      <rPr>
        <rFont val="Calibri"/>
        <color theme="1"/>
        <sz val="14.0"/>
      </rPr>
      <t xml:space="preserve">
</t>
    </r>
  </si>
  <si>
    <t>Empleados Fijos Correspondiente al mes de junio 2024</t>
  </si>
  <si>
    <t>Reg. No.</t>
  </si>
  <si>
    <t>NOMBRE</t>
  </si>
  <si>
    <t>GENERO</t>
  </si>
  <si>
    <t>DEPARTAMENTO</t>
  </si>
  <si>
    <t>FUNCION</t>
  </si>
  <si>
    <t>ESTATUS</t>
  </si>
  <si>
    <t>SUELDO BRUTO           RD$</t>
  </si>
  <si>
    <t>AFP</t>
  </si>
  <si>
    <t>ISR</t>
  </si>
  <si>
    <t>SFS</t>
  </si>
  <si>
    <t>Otros Desc.</t>
  </si>
  <si>
    <t>TOTAL DESCUENTOS</t>
  </si>
  <si>
    <t>NETO</t>
  </si>
  <si>
    <t>OBED ALEXANDER FABIAN LEONARDO</t>
  </si>
  <si>
    <t>M</t>
  </si>
  <si>
    <t xml:space="preserve"> DESPACHO </t>
  </si>
  <si>
    <t>DIRECTOR EJECUTIVO</t>
  </si>
  <si>
    <t>DECRETO</t>
  </si>
  <si>
    <t>YAKAIRA ALEJANDRINA GARCIA PERALTA</t>
  </si>
  <si>
    <t xml:space="preserve"> SUBDIRECCION</t>
  </si>
  <si>
    <t>SUBDIRECTORA</t>
  </si>
  <si>
    <t>DE CONFIANZA</t>
  </si>
  <si>
    <t>FREIDY LISSETTE HEREDIA CUELLO</t>
  </si>
  <si>
    <t>F</t>
  </si>
  <si>
    <t xml:space="preserve"> ANTE DESPACHO </t>
  </si>
  <si>
    <t>ASESORA DIRECTOR EJECUTIVO</t>
  </si>
  <si>
    <t>RANSIEL JANOI DIAZ</t>
  </si>
  <si>
    <t>ASESOR SUBDIRECCION</t>
  </si>
  <si>
    <t>MARILYN SANTANA HERNANDEZ</t>
  </si>
  <si>
    <t>SECRETARIA EJECUTIVA</t>
  </si>
  <si>
    <t>BRIGIDA NIEVES FULGENCIO</t>
  </si>
  <si>
    <t>OFICINA REGIONAL</t>
  </si>
  <si>
    <t>Subtotal</t>
  </si>
  <si>
    <t>IANDRA MICHELLE ROSARIO</t>
  </si>
  <si>
    <t>OFICINA. DE ACC. A LA INFO</t>
  </si>
  <si>
    <t>AUX. DE ACCESO A LA INFO.</t>
  </si>
  <si>
    <t>DESIGNADO</t>
  </si>
  <si>
    <t>MARIA ESTELA PEÑA</t>
  </si>
  <si>
    <t>RECURSOS HUMANOS</t>
  </si>
  <si>
    <t xml:space="preserve">ENCARGADO(A) </t>
  </si>
  <si>
    <t>DE CARRERA</t>
  </si>
  <si>
    <t>MONICA ANDRELYS REYES SANTOS</t>
  </si>
  <si>
    <t>SECRETARIA</t>
  </si>
  <si>
    <t>DESIGNADA</t>
  </si>
  <si>
    <t>CAROLINA BRITO</t>
  </si>
  <si>
    <t>PLANIFICACION Y DESARROLLO</t>
  </si>
  <si>
    <t>TECNICO ARCHIVISTA</t>
  </si>
  <si>
    <t>RAMON M. MORILLO DE OLEO</t>
  </si>
  <si>
    <t>DIRECCION ADMINISTRATIVA Y FINANCIERA</t>
  </si>
  <si>
    <t>AUXILIAR ALMACEN Y SUM.</t>
  </si>
  <si>
    <t>RICHARD HERNANDEZ</t>
  </si>
  <si>
    <t>MENSAJERO</t>
  </si>
  <si>
    <t>ESTATUTO SIMPLIFICADO</t>
  </si>
  <si>
    <t>CESAR OSCAR MARRERO PADUA</t>
  </si>
  <si>
    <t>MENSAJERO EXTERNO</t>
  </si>
  <si>
    <t>GUSTAVO E. PEGUERO FDEZ.</t>
  </si>
  <si>
    <t>AUXILIAR DE TRANSPORTACION</t>
  </si>
  <si>
    <t>SANTA MARGARITA RODRIGUEZ</t>
  </si>
  <si>
    <t>JOSE LUIS SANTANA SOSA</t>
  </si>
  <si>
    <t>CHOFER I</t>
  </si>
  <si>
    <t>YULEISY MATOS</t>
  </si>
  <si>
    <t>ANTONIA LEONARDO DE LA CRUZ</t>
  </si>
  <si>
    <t>CONSERJE</t>
  </si>
  <si>
    <t>LOVELYN SHARMIN CABRERA RAMOS</t>
  </si>
  <si>
    <t>PAULINA HOLGUIN RAMIREZ</t>
  </si>
  <si>
    <t>MARIA ALTAGRACIA DE LA CRUZ</t>
  </si>
  <si>
    <t>VENECIA ORBE RODRIGUEZ</t>
  </si>
  <si>
    <t>PEDRO V. ANT. CASTELLANOS C.</t>
  </si>
  <si>
    <t>SUPERVISOR DE ALMACEN Y SUMINISTRO</t>
  </si>
  <si>
    <t>ARELIS SOTO</t>
  </si>
  <si>
    <t>RECEPCIONISTA</t>
  </si>
  <si>
    <t>JOSE ANGEL FERNANDEZ LIRANZO</t>
  </si>
  <si>
    <t>AUX. ADMINISTRATIVO</t>
  </si>
  <si>
    <t>WENDY CONSTANZO RIJO</t>
  </si>
  <si>
    <t>SUPERVISOR DE TRANSPORTACION</t>
  </si>
  <si>
    <t>MARIA ALTAGRACIA MARTINEZ</t>
  </si>
  <si>
    <t>JESUS ALBERTO RIJO MEJIA</t>
  </si>
  <si>
    <t>SUPERVISOR MAYORDOMIA</t>
  </si>
  <si>
    <t>MANUEL MUÑOZ RODRÍGUEZ</t>
  </si>
  <si>
    <t>EUSTAQUIO ROSARIO</t>
  </si>
  <si>
    <t>JOSE MIGUEL FULGENCIO SANTANA</t>
  </si>
  <si>
    <t>ASISTENTE SEGURIDAD</t>
  </si>
  <si>
    <t>NOEL CIPRIAN BOCIO</t>
  </si>
  <si>
    <t>AYUDANTE MANTENIMIENTO</t>
  </si>
  <si>
    <t>SIXTO TORIBIO PEREZ</t>
  </si>
  <si>
    <t>PARQUEADOR</t>
  </si>
  <si>
    <t xml:space="preserve">EMELINDA ANDREA CUEVAS </t>
  </si>
  <si>
    <t>DIVISION DE CONTABILIDAD</t>
  </si>
  <si>
    <t>ENCARGADO(A)</t>
  </si>
  <si>
    <t>NANCY BERNABEL HERRERA</t>
  </si>
  <si>
    <t>SECCION DE COMPRA</t>
  </si>
  <si>
    <t>TECNICO DE COMPRAS</t>
  </si>
  <si>
    <t>BELLANIRA CONCEPCION SANCHEZ</t>
  </si>
  <si>
    <t>DIRECCION TECNICA</t>
  </si>
  <si>
    <t xml:space="preserve">SECRETARIA </t>
  </si>
  <si>
    <t>ELSY CAROLINA NIÑO NÚÑEZ</t>
  </si>
  <si>
    <t>ASESORA DIRECCION TECNICA</t>
  </si>
  <si>
    <t>DINANYELY BEREN MERCEDES DE LA CRUZ</t>
  </si>
  <si>
    <t>SUPERVISOR REGIONAL</t>
  </si>
  <si>
    <t>DELIA MARIA MADERA TAVERAS</t>
  </si>
  <si>
    <t xml:space="preserve">SUPERVISOR REGIONAL </t>
  </si>
  <si>
    <t>ROSA UALQUIRIA DEL CARMEN RICARDO DE GÓMEZ</t>
  </si>
  <si>
    <t>subtotal</t>
  </si>
  <si>
    <t>NORMA MOYA ALCANTARA</t>
  </si>
  <si>
    <t>INVESTIGACION ANALISIS Y DIVULGACION</t>
  </si>
  <si>
    <t>TECNICO DE DATOS ESTADISTICOS</t>
  </si>
  <si>
    <t>JOSEFINA MERCEDES JIMENEZ</t>
  </si>
  <si>
    <t>EDUCACION COMUNICACION Y PROMOCION</t>
  </si>
  <si>
    <t>GESTORA DE PROTOCOLO</t>
  </si>
  <si>
    <t>HECTOR YENFRY MERCEDES MARTINEZ</t>
  </si>
  <si>
    <t>PROMOTOR</t>
  </si>
  <si>
    <t>DANIA SOTO PELEGRIN</t>
  </si>
  <si>
    <t>PROMOTORA</t>
  </si>
  <si>
    <t>MALVIN ALEXANDER MAYHEW ANDUJAR</t>
  </si>
  <si>
    <t>AUX. ATENCION AL CIUDADANO</t>
  </si>
  <si>
    <t>GLENNY MARGARITA GARCIA MERCEDES</t>
  </si>
  <si>
    <t>JESUS SILVESTRE</t>
  </si>
  <si>
    <t>HECTOR DANIEL MADE SANO</t>
  </si>
  <si>
    <t>REINA CHARLES</t>
  </si>
  <si>
    <t>LEOPOLDO MOTA</t>
  </si>
  <si>
    <t>SARAY DALILA MARCANO SANCHEZ</t>
  </si>
  <si>
    <t>JUAN DE LA CRUZ CASTRO</t>
  </si>
  <si>
    <t>MIGUEL ANGEL DE LA CRUZ</t>
  </si>
  <si>
    <t>HECTOR JULIO GOMEZ</t>
  </si>
  <si>
    <t>MAYRA ALTAGRACIA MERCEDES DIAZ PATXOT</t>
  </si>
  <si>
    <t>ELIGIO MOSQUEA SANTOS</t>
  </si>
  <si>
    <t>BERNARDO HINOJOSA FELICIANO</t>
  </si>
  <si>
    <t>SERGIO BERBERE SUAZO</t>
  </si>
  <si>
    <t>PROMOTOR(A)</t>
  </si>
  <si>
    <t>AWILDA DIAZ DIAZ</t>
  </si>
  <si>
    <t>YANIRI PEREZ PEREZ</t>
  </si>
  <si>
    <t>JUAN ALB.  BALBI ULERIO</t>
  </si>
  <si>
    <t>SALUD SEXUAL Y REPRODUCTIVA</t>
  </si>
  <si>
    <t>SUPERVISOR DE  PROMOTORES</t>
  </si>
  <si>
    <t>BENVENIDA MONTES DE OCA</t>
  </si>
  <si>
    <t>AUXILIAR DE ENFERMERIA</t>
  </si>
  <si>
    <t>JOSEFINA MONTES DE OCA S.</t>
  </si>
  <si>
    <t>SECRETARIA I</t>
  </si>
  <si>
    <t>Total:</t>
  </si>
  <si>
    <t>TOTAL GENERAL</t>
  </si>
  <si>
    <t>TOTAL ING.</t>
  </si>
  <si>
    <t>TOTAL NETO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</si>
</sst>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(* #,##0.00_);_(* \(#,##0.00\);_(* &quot;-&quot;??_);_(@_)"/>
  </numFmts>
  <fonts count="14">
    <font>
      <sz val="11.0"/>
      <color theme="1"/>
      <name val="Calibri"/>
      <scheme val="minor"/>
    </font>
    <font>
      <sz val="14.0"/>
      <color theme="1"/>
      <name val="Calibri"/>
    </font>
    <font>
      <b/>
      <sz val="12.0"/>
      <color rgb="FF000000"/>
      <name val="Calibri"/>
    </font>
    <font/>
    <font>
      <sz val="9.0"/>
      <color theme="1"/>
      <name val="Arial"/>
    </font>
    <font>
      <sz val="8.0"/>
      <color theme="1"/>
      <name val="Calibri"/>
    </font>
    <font>
      <sz val="6.0"/>
      <color theme="1"/>
      <name val="Arial"/>
    </font>
    <font>
      <sz val="11.0"/>
      <color theme="1"/>
      <name val="Arial"/>
    </font>
    <font>
      <sz val="8.0"/>
      <color theme="1"/>
      <name val="Arial"/>
    </font>
    <font>
      <sz val="8.0"/>
      <color rgb="FF000000"/>
      <name val="Arial"/>
    </font>
    <font>
      <b/>
      <sz val="8.0"/>
      <color theme="1"/>
      <name val="Arial"/>
    </font>
    <font>
      <sz val="11.0"/>
      <color theme="1"/>
      <name val="Calibri"/>
    </font>
    <font>
      <sz val="8.0"/>
      <color rgb="FF0C0C0C"/>
      <name val="Arial"/>
    </font>
    <font>
      <sz val="8.0"/>
      <color theme="1"/>
      <name val="Arial Narrow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/>
      <bottom/>
    </border>
    <border>
      <right style="thin">
        <color rgb="FF000000"/>
      </right>
    </border>
    <border>
      <left/>
      <right/>
      <top/>
      <bottom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7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wrapText="1"/>
    </xf>
    <xf borderId="1" fillId="0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4" fillId="0" fontId="4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center" vertical="center"/>
    </xf>
    <xf borderId="4" fillId="0" fontId="4" numFmtId="0" xfId="0" applyAlignment="1" applyBorder="1" applyFont="1">
      <alignment horizontal="center" shrinkToFit="0" wrapText="1"/>
    </xf>
    <xf borderId="1" fillId="0" fontId="4" numFmtId="0" xfId="0" applyAlignment="1" applyBorder="1" applyFont="1">
      <alignment horizontal="center" shrinkToFit="0" vertical="center" wrapText="1"/>
    </xf>
    <xf borderId="5" fillId="0" fontId="5" numFmtId="0" xfId="0" applyAlignment="1" applyBorder="1" applyFont="1">
      <alignment horizontal="center"/>
    </xf>
    <xf borderId="6" fillId="0" fontId="6" numFmtId="0" xfId="0" applyAlignment="1" applyBorder="1" applyFont="1">
      <alignment horizontal="left" shrinkToFit="0" wrapText="1"/>
    </xf>
    <xf borderId="7" fillId="0" fontId="6" numFmtId="0" xfId="0" applyAlignment="1" applyBorder="1" applyFont="1">
      <alignment horizontal="center" vertical="center"/>
    </xf>
    <xf borderId="5" fillId="0" fontId="6" numFmtId="0" xfId="0" applyAlignment="1" applyBorder="1" applyFont="1">
      <alignment horizontal="left"/>
    </xf>
    <xf borderId="5" fillId="0" fontId="6" numFmtId="0" xfId="0" applyBorder="1" applyFont="1"/>
    <xf borderId="5" fillId="0" fontId="6" numFmtId="4" xfId="0" applyBorder="1" applyFont="1" applyNumberFormat="1"/>
    <xf borderId="7" fillId="0" fontId="6" numFmtId="4" xfId="0" applyBorder="1" applyFont="1" applyNumberFormat="1"/>
    <xf borderId="0" fillId="0" fontId="7" numFmtId="0" xfId="0" applyFont="1"/>
    <xf borderId="5" fillId="0" fontId="8" numFmtId="0" xfId="0" applyBorder="1" applyFont="1"/>
    <xf borderId="5" fillId="0" fontId="5" numFmtId="0" xfId="0" applyAlignment="1" applyBorder="1" applyFont="1">
      <alignment horizontal="center" vertical="center"/>
    </xf>
    <xf borderId="6" fillId="0" fontId="8" numFmtId="0" xfId="0" applyAlignment="1" applyBorder="1" applyFont="1">
      <alignment horizontal="left" shrinkToFit="0" vertical="center" wrapText="1"/>
    </xf>
    <xf borderId="5" fillId="0" fontId="8" numFmtId="0" xfId="0" applyAlignment="1" applyBorder="1" applyFont="1">
      <alignment horizontal="center" shrinkToFit="0" vertical="center" wrapText="1"/>
    </xf>
    <xf borderId="5" fillId="0" fontId="8" numFmtId="0" xfId="0" applyAlignment="1" applyBorder="1" applyFont="1">
      <alignment horizontal="left" shrinkToFit="0" vertical="center" wrapText="1"/>
    </xf>
    <xf borderId="5" fillId="0" fontId="8" numFmtId="0" xfId="0" applyAlignment="1" applyBorder="1" applyFont="1">
      <alignment shrinkToFit="0" vertical="center" wrapText="1"/>
    </xf>
    <xf borderId="5" fillId="0" fontId="8" numFmtId="4" xfId="0" applyAlignment="1" applyBorder="1" applyFont="1" applyNumberFormat="1">
      <alignment vertical="center"/>
    </xf>
    <xf borderId="5" fillId="0" fontId="8" numFmtId="4" xfId="0" applyAlignment="1" applyBorder="1" applyFont="1" applyNumberFormat="1">
      <alignment readingOrder="0" vertical="center"/>
    </xf>
    <xf borderId="0" fillId="0" fontId="8" numFmtId="4" xfId="0" applyAlignment="1" applyFont="1" applyNumberFormat="1">
      <alignment vertical="center"/>
    </xf>
    <xf borderId="8" fillId="2" fontId="8" numFmtId="4" xfId="0" applyAlignment="1" applyBorder="1" applyFill="1" applyFont="1" applyNumberFormat="1">
      <alignment vertical="center"/>
    </xf>
    <xf borderId="5" fillId="0" fontId="8" numFmtId="0" xfId="0" applyAlignment="1" applyBorder="1" applyFont="1">
      <alignment horizontal="center" vertical="center"/>
    </xf>
    <xf borderId="5" fillId="0" fontId="5" numFmtId="0" xfId="0" applyAlignment="1" applyBorder="1" applyFont="1">
      <alignment vertical="center"/>
    </xf>
    <xf borderId="0" fillId="0" fontId="8" numFmtId="0" xfId="0" applyAlignment="1" applyFont="1">
      <alignment vertical="center"/>
    </xf>
    <xf borderId="0" fillId="0" fontId="8" numFmtId="0" xfId="0" applyAlignment="1" applyFont="1">
      <alignment horizontal="left" shrinkToFit="0" vertical="center" wrapText="1"/>
    </xf>
    <xf borderId="5" fillId="0" fontId="9" numFmtId="0" xfId="0" applyAlignment="1" applyBorder="1" applyFont="1">
      <alignment shrinkToFit="0" vertical="center" wrapText="1"/>
    </xf>
    <xf borderId="5" fillId="0" fontId="10" numFmtId="0" xfId="0" applyAlignment="1" applyBorder="1" applyFont="1">
      <alignment shrinkToFit="0" vertical="center" wrapText="1"/>
    </xf>
    <xf borderId="5" fillId="0" fontId="11" numFmtId="0" xfId="0" applyBorder="1" applyFont="1"/>
    <xf borderId="9" fillId="0" fontId="11" numFmtId="0" xfId="0" applyBorder="1" applyFont="1"/>
    <xf borderId="7" fillId="0" fontId="8" numFmtId="4" xfId="0" applyAlignment="1" applyBorder="1" applyFont="1" applyNumberFormat="1">
      <alignment readingOrder="0" vertical="center"/>
    </xf>
    <xf borderId="7" fillId="0" fontId="8" numFmtId="4" xfId="0" applyAlignment="1" applyBorder="1" applyFont="1" applyNumberFormat="1">
      <alignment vertical="center"/>
    </xf>
    <xf borderId="5" fillId="0" fontId="8" numFmtId="0" xfId="0" applyAlignment="1" applyBorder="1" applyFont="1">
      <alignment vertical="center"/>
    </xf>
    <xf borderId="0" fillId="0" fontId="8" numFmtId="164" xfId="0" applyAlignment="1" applyFont="1" applyNumberFormat="1">
      <alignment vertical="center"/>
    </xf>
    <xf borderId="10" fillId="2" fontId="8" numFmtId="0" xfId="0" applyAlignment="1" applyBorder="1" applyFont="1">
      <alignment horizontal="left" shrinkToFit="0" vertical="center" wrapText="1"/>
    </xf>
    <xf borderId="8" fillId="2" fontId="8" numFmtId="0" xfId="0" applyAlignment="1" applyBorder="1" applyFont="1">
      <alignment horizontal="center" vertical="center"/>
    </xf>
    <xf borderId="10" fillId="0" fontId="8" numFmtId="0" xfId="0" applyAlignment="1" applyBorder="1" applyFont="1">
      <alignment horizontal="left" shrinkToFit="0" vertical="center" wrapText="1"/>
    </xf>
    <xf borderId="0" fillId="0" fontId="8" numFmtId="0" xfId="0" applyAlignment="1" applyFont="1">
      <alignment shrinkToFit="0" vertical="center" wrapText="1"/>
    </xf>
    <xf borderId="10" fillId="2" fontId="8" numFmtId="0" xfId="0" applyAlignment="1" applyBorder="1" applyFont="1">
      <alignment horizontal="left" readingOrder="0" shrinkToFit="0" vertical="center" wrapText="1"/>
    </xf>
    <xf borderId="8" fillId="2" fontId="8" numFmtId="0" xfId="0" applyAlignment="1" applyBorder="1" applyFont="1">
      <alignment horizontal="center" readingOrder="0" vertical="center"/>
    </xf>
    <xf borderId="0" fillId="0" fontId="8" numFmtId="0" xfId="0" applyAlignment="1" applyFont="1">
      <alignment readingOrder="0" shrinkToFit="0" vertical="center" wrapText="1"/>
    </xf>
    <xf borderId="9" fillId="0" fontId="8" numFmtId="0" xfId="0" applyAlignment="1" applyBorder="1" applyFont="1">
      <alignment shrinkToFit="0" vertical="center" wrapText="1"/>
    </xf>
    <xf borderId="6" fillId="0" fontId="12" numFmtId="0" xfId="0" applyAlignment="1" applyBorder="1" applyFont="1">
      <alignment horizontal="left" shrinkToFit="0" vertical="center" wrapText="1"/>
    </xf>
    <xf borderId="5" fillId="0" fontId="12" numFmtId="0" xfId="0" applyAlignment="1" applyBorder="1" applyFont="1">
      <alignment horizontal="center" vertical="center"/>
    </xf>
    <xf borderId="0" fillId="0" fontId="8" numFmtId="4" xfId="0" applyAlignment="1" applyFont="1" applyNumberFormat="1">
      <alignment readingOrder="0" vertical="center"/>
    </xf>
    <xf borderId="5" fillId="0" fontId="8" numFmtId="0" xfId="0" applyAlignment="1" applyBorder="1" applyFont="1">
      <alignment horizontal="right" shrinkToFit="0" vertical="center" wrapText="1"/>
    </xf>
    <xf borderId="0" fillId="0" fontId="8" numFmtId="49" xfId="0" applyAlignment="1" applyFont="1" applyNumberFormat="1">
      <alignment vertical="center"/>
    </xf>
    <xf borderId="0" fillId="0" fontId="8" numFmtId="49" xfId="0" applyAlignment="1" applyFont="1" applyNumberFormat="1">
      <alignment shrinkToFit="0" vertical="center" wrapText="1"/>
    </xf>
    <xf borderId="9" fillId="0" fontId="8" numFmtId="49" xfId="0" applyAlignment="1" applyBorder="1" applyFont="1" applyNumberFormat="1">
      <alignment readingOrder="0" shrinkToFit="0" wrapText="1"/>
    </xf>
    <xf borderId="9" fillId="3" fontId="8" numFmtId="0" xfId="0" applyAlignment="1" applyBorder="1" applyFill="1" applyFont="1">
      <alignment horizontal="center" readingOrder="0"/>
    </xf>
    <xf borderId="9" fillId="0" fontId="8" numFmtId="0" xfId="0" applyAlignment="1" applyBorder="1" applyFont="1">
      <alignment shrinkToFit="0" wrapText="1"/>
    </xf>
    <xf borderId="9" fillId="0" fontId="8" numFmtId="4" xfId="0" applyAlignment="1" applyBorder="1" applyFont="1" applyNumberFormat="1">
      <alignment horizontal="right" readingOrder="0"/>
    </xf>
    <xf borderId="9" fillId="0" fontId="8" numFmtId="4" xfId="0" applyAlignment="1" applyBorder="1" applyFont="1" applyNumberFormat="1">
      <alignment horizontal="right"/>
    </xf>
    <xf borderId="9" fillId="3" fontId="8" numFmtId="4" xfId="0" applyAlignment="1" applyBorder="1" applyFont="1" applyNumberFormat="1">
      <alignment horizontal="right"/>
    </xf>
    <xf borderId="11" fillId="0" fontId="11" numFmtId="0" xfId="0" applyAlignment="1" applyBorder="1" applyFont="1">
      <alignment vertical="center"/>
    </xf>
    <xf borderId="12" fillId="0" fontId="8" numFmtId="0" xfId="0" applyAlignment="1" applyBorder="1" applyFont="1">
      <alignment vertical="center"/>
    </xf>
    <xf borderId="11" fillId="0" fontId="8" numFmtId="0" xfId="0" applyAlignment="1" applyBorder="1" applyFont="1">
      <alignment vertical="center"/>
    </xf>
    <xf borderId="11" fillId="0" fontId="8" numFmtId="0" xfId="0" applyAlignment="1" applyBorder="1" applyFont="1">
      <alignment horizontal="left" shrinkToFit="0" vertical="center" wrapText="1"/>
    </xf>
    <xf borderId="11" fillId="0" fontId="8" numFmtId="4" xfId="0" applyAlignment="1" applyBorder="1" applyFont="1" applyNumberFormat="1">
      <alignment vertical="center"/>
    </xf>
    <xf borderId="13" fillId="0" fontId="8" numFmtId="4" xfId="0" applyAlignment="1" applyBorder="1" applyFont="1" applyNumberFormat="1">
      <alignment vertical="center"/>
    </xf>
    <xf borderId="14" fillId="2" fontId="8" numFmtId="4" xfId="0" applyAlignment="1" applyBorder="1" applyFont="1" applyNumberFormat="1">
      <alignment vertical="center"/>
    </xf>
    <xf borderId="11" fillId="0" fontId="8" numFmtId="4" xfId="0" applyAlignment="1" applyBorder="1" applyFont="1" applyNumberFormat="1">
      <alignment readingOrder="0" vertical="center"/>
    </xf>
    <xf borderId="11" fillId="0" fontId="8" numFmtId="4" xfId="0" applyAlignment="1" applyBorder="1" applyFont="1" applyNumberFormat="1">
      <alignment horizontal="right" readingOrder="0" vertical="center"/>
    </xf>
    <xf borderId="0" fillId="0" fontId="13" numFmtId="0" xfId="0" applyAlignment="1" applyFont="1">
      <alignment horizontal="right" shrinkToFit="0" wrapText="1"/>
    </xf>
    <xf borderId="0" fillId="0" fontId="13" numFmtId="0" xfId="0" applyAlignment="1" applyFont="1">
      <alignment horizontal="center" shrinkToFit="0" wrapText="1"/>
    </xf>
    <xf borderId="0" fillId="0" fontId="13" numFmtId="0" xfId="0" applyAlignment="1" applyFont="1">
      <alignment horizontal="left" shrinkToFit="0" wrapText="1"/>
    </xf>
    <xf borderId="0" fillId="0" fontId="13" numFmtId="4" xfId="0" applyAlignment="1" applyFont="1" applyNumberFormat="1">
      <alignment horizontal="right" shrinkToFit="0" wrapText="1"/>
    </xf>
    <xf borderId="0" fillId="0" fontId="5" numFmtId="0" xfId="0" applyFont="1"/>
    <xf borderId="0" fillId="0" fontId="13" numFmtId="0" xfId="0" applyFont="1"/>
    <xf borderId="0" fillId="0" fontId="8" numFmtId="4" xfId="0" applyAlignment="1" applyFont="1" applyNumberFormat="1">
      <alignment horizontal="right"/>
    </xf>
    <xf borderId="0" fillId="0" fontId="10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Relationship Id="rId2" Type="http://schemas.openxmlformats.org/officeDocument/2006/relationships/image" Target="../media/image3.png"/><Relationship Id="rId3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238125</xdr:colOff>
      <xdr:row>90</xdr:row>
      <xdr:rowOff>47625</xdr:rowOff>
    </xdr:from>
    <xdr:ext cx="5619750" cy="0"/>
    <xdr:pic>
      <xdr:nvPicPr>
        <xdr:cNvPr descr="FIRMAS MRA.jpg"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409575</xdr:colOff>
      <xdr:row>92</xdr:row>
      <xdr:rowOff>57150</xdr:rowOff>
    </xdr:from>
    <xdr:ext cx="5191125" cy="0"/>
    <xdr:pic>
      <xdr:nvPicPr>
        <xdr:cNvPr descr="FIRMAS MRA.jpg" id="0" name="image2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990600</xdr:colOff>
      <xdr:row>0</xdr:row>
      <xdr:rowOff>0</xdr:rowOff>
    </xdr:from>
    <xdr:ext cx="4038600" cy="1457325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1285875</xdr:colOff>
      <xdr:row>91</xdr:row>
      <xdr:rowOff>180975</xdr:rowOff>
    </xdr:from>
    <xdr:ext cx="6724650" cy="2400300"/>
    <xdr:pic>
      <xdr:nvPicPr>
        <xdr:cNvPr id="0" name="image1.png" title="Imagen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0"/>
    <col customWidth="1" min="2" max="2" width="22.29"/>
    <col customWidth="1" min="3" max="3" width="7.43"/>
    <col customWidth="1" min="4" max="4" width="16.71"/>
    <col customWidth="1" min="5" max="5" width="20.29"/>
    <col customWidth="1" min="6" max="6" width="12.0"/>
    <col customWidth="1" min="7" max="7" width="11.29"/>
    <col customWidth="1" min="8" max="8" width="9.0"/>
    <col customWidth="1" min="9" max="9" width="9.43"/>
    <col customWidth="1" min="10" max="10" width="8.57"/>
    <col customWidth="1" min="11" max="11" width="9.43"/>
    <col customWidth="1" min="12" max="12" width="13.86"/>
    <col customWidth="1" min="13" max="13" width="14.71"/>
    <col customWidth="1" min="14" max="26" width="11.43"/>
  </cols>
  <sheetData>
    <row r="1" ht="132.75" customHeight="1">
      <c r="A1" s="1" t="s">
        <v>0</v>
      </c>
    </row>
    <row r="2" ht="17.25" customHeight="1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</row>
    <row r="3" ht="37.5" customHeigh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6" t="s">
        <v>14</v>
      </c>
    </row>
    <row r="4" ht="14.25" customHeight="1">
      <c r="A4" s="9"/>
      <c r="B4" s="10"/>
      <c r="C4" s="11"/>
      <c r="D4" s="12"/>
      <c r="E4" s="13"/>
      <c r="F4" s="13"/>
      <c r="G4" s="14"/>
      <c r="H4" s="15"/>
      <c r="I4" s="15"/>
      <c r="J4" s="15"/>
      <c r="K4" s="15"/>
      <c r="L4" s="16"/>
      <c r="M4" s="17"/>
    </row>
    <row r="5" ht="14.25" customHeight="1">
      <c r="A5" s="18">
        <v>1.0</v>
      </c>
      <c r="B5" s="19" t="s">
        <v>15</v>
      </c>
      <c r="C5" s="20" t="s">
        <v>16</v>
      </c>
      <c r="D5" s="21" t="s">
        <v>17</v>
      </c>
      <c r="E5" s="22" t="s">
        <v>18</v>
      </c>
      <c r="F5" s="22" t="s">
        <v>19</v>
      </c>
      <c r="G5" s="23">
        <v>245000.0</v>
      </c>
      <c r="H5" s="23">
        <v>7031.5</v>
      </c>
      <c r="I5" s="24">
        <v>46604.2</v>
      </c>
      <c r="J5" s="24">
        <v>5883.16</v>
      </c>
      <c r="K5" s="23">
        <v>4440.6</v>
      </c>
      <c r="L5" s="25">
        <f t="shared" ref="L5:L10" si="1">H5+I5+J5+K5</f>
        <v>63959.46</v>
      </c>
      <c r="M5" s="26">
        <f t="shared" ref="M5:M11" si="2">G5-L5</f>
        <v>181040.54</v>
      </c>
    </row>
    <row r="6" ht="14.25" customHeight="1">
      <c r="A6" s="18">
        <f t="shared" ref="A6:A10" si="3">A5+1</f>
        <v>2</v>
      </c>
      <c r="B6" s="19" t="s">
        <v>20</v>
      </c>
      <c r="C6" s="27" t="s">
        <v>16</v>
      </c>
      <c r="D6" s="21" t="s">
        <v>21</v>
      </c>
      <c r="E6" s="22" t="s">
        <v>22</v>
      </c>
      <c r="F6" s="22" t="s">
        <v>23</v>
      </c>
      <c r="G6" s="23">
        <v>154000.0</v>
      </c>
      <c r="H6" s="23">
        <f t="shared" ref="H6:H10" si="4">G6*2.87/100</f>
        <v>4419.8</v>
      </c>
      <c r="I6" s="23">
        <v>24807.52</v>
      </c>
      <c r="J6" s="23">
        <f t="shared" ref="J6:J10" si="5">G6*3.04/100</f>
        <v>4681.6</v>
      </c>
      <c r="K6" s="23">
        <v>3336.7</v>
      </c>
      <c r="L6" s="25">
        <f t="shared" si="1"/>
        <v>37245.62</v>
      </c>
      <c r="M6" s="26">
        <f t="shared" si="2"/>
        <v>116754.38</v>
      </c>
    </row>
    <row r="7" ht="14.25" customHeight="1">
      <c r="A7" s="18">
        <f t="shared" si="3"/>
        <v>3</v>
      </c>
      <c r="B7" s="19" t="s">
        <v>24</v>
      </c>
      <c r="C7" s="27" t="s">
        <v>25</v>
      </c>
      <c r="D7" s="21" t="s">
        <v>26</v>
      </c>
      <c r="E7" s="22" t="s">
        <v>27</v>
      </c>
      <c r="F7" s="22" t="s">
        <v>23</v>
      </c>
      <c r="G7" s="23">
        <v>70000.0</v>
      </c>
      <c r="H7" s="23">
        <f t="shared" si="4"/>
        <v>2009</v>
      </c>
      <c r="I7" s="23">
        <v>5368.48</v>
      </c>
      <c r="J7" s="23">
        <f t="shared" si="5"/>
        <v>2128</v>
      </c>
      <c r="K7" s="23">
        <v>25.0</v>
      </c>
      <c r="L7" s="25">
        <f t="shared" si="1"/>
        <v>9530.48</v>
      </c>
      <c r="M7" s="26">
        <f t="shared" si="2"/>
        <v>60469.52</v>
      </c>
    </row>
    <row r="8" ht="14.25" customHeight="1">
      <c r="A8" s="18">
        <f t="shared" si="3"/>
        <v>4</v>
      </c>
      <c r="B8" s="19" t="s">
        <v>28</v>
      </c>
      <c r="C8" s="27" t="s">
        <v>16</v>
      </c>
      <c r="D8" s="21" t="s">
        <v>21</v>
      </c>
      <c r="E8" s="22" t="s">
        <v>29</v>
      </c>
      <c r="F8" s="22" t="s">
        <v>23</v>
      </c>
      <c r="G8" s="23">
        <v>85400.0</v>
      </c>
      <c r="H8" s="23">
        <f t="shared" si="4"/>
        <v>2450.98</v>
      </c>
      <c r="I8" s="23">
        <v>8671.08</v>
      </c>
      <c r="J8" s="23">
        <f t="shared" si="5"/>
        <v>2596.16</v>
      </c>
      <c r="K8" s="23">
        <v>25.0</v>
      </c>
      <c r="L8" s="25">
        <f t="shared" si="1"/>
        <v>13743.22</v>
      </c>
      <c r="M8" s="26">
        <f t="shared" si="2"/>
        <v>71656.78</v>
      </c>
    </row>
    <row r="9" ht="14.25" customHeight="1">
      <c r="A9" s="18">
        <f t="shared" si="3"/>
        <v>5</v>
      </c>
      <c r="B9" s="19" t="s">
        <v>30</v>
      </c>
      <c r="C9" s="27" t="s">
        <v>25</v>
      </c>
      <c r="D9" s="21" t="s">
        <v>26</v>
      </c>
      <c r="E9" s="22" t="s">
        <v>31</v>
      </c>
      <c r="F9" s="22" t="s">
        <v>23</v>
      </c>
      <c r="G9" s="23">
        <v>27500.0</v>
      </c>
      <c r="H9" s="23">
        <f t="shared" si="4"/>
        <v>789.25</v>
      </c>
      <c r="I9" s="23">
        <v>0.0</v>
      </c>
      <c r="J9" s="23">
        <f t="shared" si="5"/>
        <v>836</v>
      </c>
      <c r="K9" s="23">
        <v>25.0</v>
      </c>
      <c r="L9" s="25">
        <f t="shared" si="1"/>
        <v>1650.25</v>
      </c>
      <c r="M9" s="26">
        <f t="shared" si="2"/>
        <v>25849.75</v>
      </c>
    </row>
    <row r="10" ht="14.25" customHeight="1">
      <c r="A10" s="18">
        <f t="shared" si="3"/>
        <v>6</v>
      </c>
      <c r="B10" s="19" t="s">
        <v>32</v>
      </c>
      <c r="C10" s="27" t="s">
        <v>25</v>
      </c>
      <c r="D10" s="21" t="s">
        <v>33</v>
      </c>
      <c r="E10" s="22" t="s">
        <v>31</v>
      </c>
      <c r="F10" s="22" t="s">
        <v>23</v>
      </c>
      <c r="G10" s="23">
        <v>33000.0</v>
      </c>
      <c r="H10" s="23">
        <f t="shared" si="4"/>
        <v>947.1</v>
      </c>
      <c r="I10" s="23">
        <v>0.0</v>
      </c>
      <c r="J10" s="23">
        <f t="shared" si="5"/>
        <v>1003.2</v>
      </c>
      <c r="K10" s="23">
        <v>25.0</v>
      </c>
      <c r="L10" s="25">
        <f t="shared" si="1"/>
        <v>1975.3</v>
      </c>
      <c r="M10" s="26">
        <f t="shared" si="2"/>
        <v>31024.7</v>
      </c>
    </row>
    <row r="11" ht="14.25" customHeight="1">
      <c r="A11" s="28"/>
      <c r="B11" s="19" t="s">
        <v>34</v>
      </c>
      <c r="C11" s="27"/>
      <c r="D11" s="21"/>
      <c r="E11" s="22">
        <f>COUNTA(E4:E10)</f>
        <v>6</v>
      </c>
      <c r="F11" s="22"/>
      <c r="G11" s="23">
        <f t="shared" ref="G11:L11" si="6">SUM(G5:G10)</f>
        <v>614900</v>
      </c>
      <c r="H11" s="23">
        <f t="shared" si="6"/>
        <v>17647.63</v>
      </c>
      <c r="I11" s="23">
        <f t="shared" si="6"/>
        <v>85451.28</v>
      </c>
      <c r="J11" s="23">
        <f t="shared" si="6"/>
        <v>17128.12</v>
      </c>
      <c r="K11" s="23">
        <f t="shared" si="6"/>
        <v>7877.3</v>
      </c>
      <c r="L11" s="25">
        <f t="shared" si="6"/>
        <v>128104.33</v>
      </c>
      <c r="M11" s="26">
        <f t="shared" si="2"/>
        <v>486795.67</v>
      </c>
    </row>
    <row r="12" ht="14.25" customHeight="1">
      <c r="A12" s="28"/>
      <c r="B12" s="19"/>
      <c r="C12" s="27"/>
      <c r="D12" s="21"/>
      <c r="E12" s="22"/>
      <c r="F12" s="22"/>
      <c r="G12" s="23"/>
      <c r="H12" s="23"/>
      <c r="I12" s="23"/>
      <c r="J12" s="23"/>
      <c r="K12" s="23"/>
      <c r="L12" s="29"/>
      <c r="M12" s="26"/>
    </row>
    <row r="13" ht="20.25" customHeight="1">
      <c r="A13" s="18">
        <f>A10+1</f>
        <v>7</v>
      </c>
      <c r="B13" s="30" t="s">
        <v>35</v>
      </c>
      <c r="C13" s="27" t="s">
        <v>25</v>
      </c>
      <c r="D13" s="21" t="s">
        <v>36</v>
      </c>
      <c r="E13" s="31" t="s">
        <v>37</v>
      </c>
      <c r="F13" s="22" t="s">
        <v>38</v>
      </c>
      <c r="G13" s="23">
        <v>29700.0</v>
      </c>
      <c r="H13" s="23">
        <f>G13*2.87/100</f>
        <v>852.39</v>
      </c>
      <c r="I13" s="23">
        <v>0.0</v>
      </c>
      <c r="J13" s="23">
        <f>G13*3.04/100</f>
        <v>902.88</v>
      </c>
      <c r="K13" s="23">
        <v>480.6</v>
      </c>
      <c r="L13" s="25">
        <f>H13+I13+J13+K13</f>
        <v>2235.87</v>
      </c>
      <c r="M13" s="26">
        <f t="shared" ref="M13:M14" si="8">G13-L13</f>
        <v>27464.13</v>
      </c>
    </row>
    <row r="14" ht="14.25" customHeight="1">
      <c r="A14" s="28"/>
      <c r="B14" s="19" t="s">
        <v>34</v>
      </c>
      <c r="C14" s="27"/>
      <c r="D14" s="21"/>
      <c r="E14" s="22">
        <f>COUNTA(E13)</f>
        <v>1</v>
      </c>
      <c r="F14" s="22"/>
      <c r="G14" s="23">
        <f t="shared" ref="G14:L14" si="7">SUM(G13)</f>
        <v>29700</v>
      </c>
      <c r="H14" s="23">
        <f t="shared" si="7"/>
        <v>852.39</v>
      </c>
      <c r="I14" s="23">
        <f t="shared" si="7"/>
        <v>0</v>
      </c>
      <c r="J14" s="23">
        <f t="shared" si="7"/>
        <v>902.88</v>
      </c>
      <c r="K14" s="23">
        <f t="shared" si="7"/>
        <v>480.6</v>
      </c>
      <c r="L14" s="25">
        <f t="shared" si="7"/>
        <v>2235.87</v>
      </c>
      <c r="M14" s="26">
        <f t="shared" si="8"/>
        <v>27464.13</v>
      </c>
    </row>
    <row r="15" ht="14.25" customHeight="1">
      <c r="A15" s="28"/>
      <c r="B15" s="19"/>
      <c r="C15" s="27"/>
      <c r="D15" s="21"/>
      <c r="E15" s="32"/>
      <c r="F15" s="32"/>
      <c r="G15" s="23"/>
      <c r="H15" s="29"/>
      <c r="I15" s="26"/>
      <c r="J15" s="33"/>
      <c r="K15" s="34"/>
      <c r="L15" s="17"/>
      <c r="M15" s="17"/>
    </row>
    <row r="16" ht="14.25" customHeight="1">
      <c r="A16" s="18">
        <f>A13+1</f>
        <v>8</v>
      </c>
      <c r="B16" s="19" t="s">
        <v>39</v>
      </c>
      <c r="C16" s="27" t="s">
        <v>25</v>
      </c>
      <c r="D16" s="21" t="s">
        <v>40</v>
      </c>
      <c r="E16" s="22" t="s">
        <v>41</v>
      </c>
      <c r="F16" s="22" t="s">
        <v>42</v>
      </c>
      <c r="G16" s="23">
        <v>54900.0</v>
      </c>
      <c r="H16" s="23">
        <f t="shared" ref="H16:H17" si="9">G16*2.87/100</f>
        <v>1575.63</v>
      </c>
      <c r="I16" s="35">
        <v>2288.24</v>
      </c>
      <c r="J16" s="23">
        <f t="shared" ref="J16:J17" si="10">G16*3.04/100</f>
        <v>1668.96</v>
      </c>
      <c r="K16" s="24">
        <v>3562.86</v>
      </c>
      <c r="L16" s="25">
        <f t="shared" ref="L16:L17" si="11">H16+I16+J16+K16</f>
        <v>9095.69</v>
      </c>
      <c r="M16" s="26">
        <f t="shared" ref="M16:M18" si="12">G16-L16</f>
        <v>45804.31</v>
      </c>
    </row>
    <row r="17" ht="19.5" customHeight="1">
      <c r="A17" s="18">
        <f>A16+1</f>
        <v>9</v>
      </c>
      <c r="B17" s="19" t="s">
        <v>43</v>
      </c>
      <c r="C17" s="27" t="s">
        <v>25</v>
      </c>
      <c r="D17" s="21" t="s">
        <v>40</v>
      </c>
      <c r="E17" s="22" t="s">
        <v>44</v>
      </c>
      <c r="F17" s="22" t="s">
        <v>45</v>
      </c>
      <c r="G17" s="23">
        <v>21780.0</v>
      </c>
      <c r="H17" s="23">
        <f t="shared" si="9"/>
        <v>625.086</v>
      </c>
      <c r="I17" s="36">
        <v>0.0</v>
      </c>
      <c r="J17" s="23">
        <f t="shared" si="10"/>
        <v>662.112</v>
      </c>
      <c r="K17" s="24">
        <v>480.6</v>
      </c>
      <c r="L17" s="25">
        <f t="shared" si="11"/>
        <v>1767.798</v>
      </c>
      <c r="M17" s="26">
        <f t="shared" si="12"/>
        <v>20012.202</v>
      </c>
    </row>
    <row r="18" ht="14.25" customHeight="1">
      <c r="A18" s="18"/>
      <c r="B18" s="19" t="s">
        <v>34</v>
      </c>
      <c r="C18" s="27"/>
      <c r="D18" s="21"/>
      <c r="E18" s="22">
        <f>COUNTA(E16:E17)</f>
        <v>2</v>
      </c>
      <c r="F18" s="22"/>
      <c r="G18" s="23">
        <f t="shared" ref="G18:L18" si="13">SUM(G16:G17)</f>
        <v>76680</v>
      </c>
      <c r="H18" s="23">
        <f t="shared" si="13"/>
        <v>2200.716</v>
      </c>
      <c r="I18" s="23">
        <f t="shared" si="13"/>
        <v>2288.24</v>
      </c>
      <c r="J18" s="23">
        <f t="shared" si="13"/>
        <v>2331.072</v>
      </c>
      <c r="K18" s="23">
        <f t="shared" si="13"/>
        <v>4043.46</v>
      </c>
      <c r="L18" s="23">
        <f t="shared" si="13"/>
        <v>10863.488</v>
      </c>
      <c r="M18" s="26">
        <f t="shared" si="12"/>
        <v>65816.512</v>
      </c>
    </row>
    <row r="19" ht="14.25" customHeight="1">
      <c r="A19" s="18"/>
      <c r="B19" s="19"/>
      <c r="C19" s="27"/>
      <c r="D19" s="21"/>
      <c r="E19" s="22"/>
      <c r="F19" s="22"/>
      <c r="G19" s="37"/>
      <c r="H19" s="23"/>
      <c r="I19" s="37"/>
      <c r="J19" s="37"/>
      <c r="K19" s="37"/>
      <c r="L19" s="29"/>
      <c r="M19" s="26"/>
    </row>
    <row r="20" ht="14.25" customHeight="1">
      <c r="A20" s="18">
        <f>A17+1</f>
        <v>10</v>
      </c>
      <c r="B20" s="19" t="s">
        <v>46</v>
      </c>
      <c r="C20" s="27" t="s">
        <v>25</v>
      </c>
      <c r="D20" s="21" t="s">
        <v>47</v>
      </c>
      <c r="E20" s="22" t="s">
        <v>48</v>
      </c>
      <c r="F20" s="22" t="s">
        <v>42</v>
      </c>
      <c r="G20" s="23">
        <v>21780.0</v>
      </c>
      <c r="H20" s="23">
        <f>G20*2.87/100</f>
        <v>625.086</v>
      </c>
      <c r="I20" s="23">
        <v>0.0</v>
      </c>
      <c r="J20" s="23">
        <f>G20*3.04/100</f>
        <v>662.112</v>
      </c>
      <c r="K20" s="23">
        <v>25.0</v>
      </c>
      <c r="L20" s="38">
        <f>H20+I20+J20+K20</f>
        <v>1312.198</v>
      </c>
      <c r="M20" s="26">
        <f t="shared" ref="M20:M21" si="15">G20-L20</f>
        <v>20467.802</v>
      </c>
    </row>
    <row r="21" ht="14.25" customHeight="1">
      <c r="A21" s="28"/>
      <c r="B21" s="19" t="s">
        <v>34</v>
      </c>
      <c r="C21" s="27"/>
      <c r="D21" s="21"/>
      <c r="E21" s="22">
        <f>COUNTA(E20)</f>
        <v>1</v>
      </c>
      <c r="F21" s="22"/>
      <c r="G21" s="23">
        <f t="shared" ref="G21:K21" si="14">SUM(G20)</f>
        <v>21780</v>
      </c>
      <c r="H21" s="23">
        <f t="shared" si="14"/>
        <v>625.086</v>
      </c>
      <c r="I21" s="23">
        <f t="shared" si="14"/>
        <v>0</v>
      </c>
      <c r="J21" s="23">
        <f t="shared" si="14"/>
        <v>662.112</v>
      </c>
      <c r="K21" s="23">
        <f t="shared" si="14"/>
        <v>25</v>
      </c>
      <c r="L21" s="38">
        <f>SUM(L19:L20)</f>
        <v>1312.198</v>
      </c>
      <c r="M21" s="26">
        <f t="shared" si="15"/>
        <v>20467.802</v>
      </c>
    </row>
    <row r="22" ht="36.0" customHeight="1">
      <c r="A22" s="28"/>
      <c r="B22" s="19"/>
      <c r="C22" s="27"/>
      <c r="D22" s="21"/>
      <c r="E22" s="22"/>
      <c r="F22" s="22"/>
      <c r="G22" s="23"/>
      <c r="H22" s="23"/>
      <c r="I22" s="23"/>
      <c r="J22" s="23"/>
      <c r="K22" s="23"/>
      <c r="L22" s="29"/>
      <c r="M22" s="26"/>
    </row>
    <row r="23" ht="14.25" customHeight="1">
      <c r="A23" s="18">
        <f>A20+1</f>
        <v>11</v>
      </c>
      <c r="B23" s="39" t="s">
        <v>49</v>
      </c>
      <c r="C23" s="40" t="s">
        <v>16</v>
      </c>
      <c r="D23" s="21" t="s">
        <v>50</v>
      </c>
      <c r="E23" s="22" t="s">
        <v>51</v>
      </c>
      <c r="F23" s="22" t="s">
        <v>42</v>
      </c>
      <c r="G23" s="23">
        <v>12100.0</v>
      </c>
      <c r="H23" s="23">
        <f t="shared" ref="H23:H45" si="16">G23*2.87/100</f>
        <v>347.27</v>
      </c>
      <c r="I23" s="23">
        <v>0.0</v>
      </c>
      <c r="J23" s="23">
        <f t="shared" ref="J23:J45" si="17">G23*3.04/100</f>
        <v>367.84</v>
      </c>
      <c r="K23" s="23">
        <v>25.0</v>
      </c>
      <c r="L23" s="25">
        <f t="shared" ref="L23:L45" si="18">H23+I23+K23+J23</f>
        <v>740.11</v>
      </c>
      <c r="M23" s="26">
        <f t="shared" ref="M23:M46" si="19">G23-L23</f>
        <v>11359.89</v>
      </c>
    </row>
    <row r="24" ht="14.25" customHeight="1">
      <c r="A24" s="18">
        <f t="shared" ref="A24:A45" si="20">A23+1</f>
        <v>12</v>
      </c>
      <c r="B24" s="39" t="s">
        <v>52</v>
      </c>
      <c r="C24" s="40" t="s">
        <v>16</v>
      </c>
      <c r="D24" s="21" t="s">
        <v>50</v>
      </c>
      <c r="E24" s="22" t="s">
        <v>53</v>
      </c>
      <c r="F24" s="22" t="s">
        <v>54</v>
      </c>
      <c r="G24" s="23">
        <v>12100.0</v>
      </c>
      <c r="H24" s="23">
        <f t="shared" si="16"/>
        <v>347.27</v>
      </c>
      <c r="I24" s="23">
        <v>0.0</v>
      </c>
      <c r="J24" s="23">
        <f t="shared" si="17"/>
        <v>367.84</v>
      </c>
      <c r="K24" s="23">
        <v>25.0</v>
      </c>
      <c r="L24" s="25">
        <f t="shared" si="18"/>
        <v>740.11</v>
      </c>
      <c r="M24" s="26">
        <f t="shared" si="19"/>
        <v>11359.89</v>
      </c>
    </row>
    <row r="25" ht="14.25" customHeight="1">
      <c r="A25" s="18">
        <f t="shared" si="20"/>
        <v>13</v>
      </c>
      <c r="B25" s="39" t="s">
        <v>55</v>
      </c>
      <c r="C25" s="40" t="s">
        <v>16</v>
      </c>
      <c r="D25" s="21" t="s">
        <v>50</v>
      </c>
      <c r="E25" s="22" t="s">
        <v>56</v>
      </c>
      <c r="F25" s="22" t="s">
        <v>54</v>
      </c>
      <c r="G25" s="23">
        <v>16500.0</v>
      </c>
      <c r="H25" s="23">
        <f t="shared" si="16"/>
        <v>473.55</v>
      </c>
      <c r="I25" s="23">
        <v>0.0</v>
      </c>
      <c r="J25" s="23">
        <f t="shared" si="17"/>
        <v>501.6</v>
      </c>
      <c r="K25" s="23">
        <v>25.0</v>
      </c>
      <c r="L25" s="25">
        <f t="shared" si="18"/>
        <v>1000.15</v>
      </c>
      <c r="M25" s="26">
        <f t="shared" si="19"/>
        <v>15499.85</v>
      </c>
    </row>
    <row r="26" ht="14.25" customHeight="1">
      <c r="A26" s="18">
        <f t="shared" si="20"/>
        <v>14</v>
      </c>
      <c r="B26" s="39" t="s">
        <v>57</v>
      </c>
      <c r="C26" s="40" t="s">
        <v>16</v>
      </c>
      <c r="D26" s="21" t="s">
        <v>50</v>
      </c>
      <c r="E26" s="22" t="s">
        <v>58</v>
      </c>
      <c r="F26" s="22" t="s">
        <v>54</v>
      </c>
      <c r="G26" s="23">
        <v>28875.0</v>
      </c>
      <c r="H26" s="23">
        <f t="shared" si="16"/>
        <v>828.7125</v>
      </c>
      <c r="I26" s="23">
        <v>0.0</v>
      </c>
      <c r="J26" s="23">
        <f t="shared" si="17"/>
        <v>877.8</v>
      </c>
      <c r="K26" s="24">
        <v>1740.46</v>
      </c>
      <c r="L26" s="25">
        <f t="shared" si="18"/>
        <v>3446.9725</v>
      </c>
      <c r="M26" s="26">
        <f t="shared" si="19"/>
        <v>25428.0275</v>
      </c>
    </row>
    <row r="27" ht="14.25" customHeight="1">
      <c r="A27" s="18">
        <f t="shared" si="20"/>
        <v>15</v>
      </c>
      <c r="B27" s="39" t="s">
        <v>59</v>
      </c>
      <c r="C27" s="40" t="s">
        <v>25</v>
      </c>
      <c r="D27" s="21" t="s">
        <v>50</v>
      </c>
      <c r="E27" s="22" t="s">
        <v>44</v>
      </c>
      <c r="F27" s="22" t="s">
        <v>54</v>
      </c>
      <c r="G27" s="23">
        <v>22000.0</v>
      </c>
      <c r="H27" s="23">
        <f t="shared" si="16"/>
        <v>631.4</v>
      </c>
      <c r="I27" s="23">
        <v>0.0</v>
      </c>
      <c r="J27" s="23">
        <f t="shared" si="17"/>
        <v>668.8</v>
      </c>
      <c r="K27" s="23">
        <v>25.0</v>
      </c>
      <c r="L27" s="25">
        <f t="shared" si="18"/>
        <v>1325.2</v>
      </c>
      <c r="M27" s="26">
        <f t="shared" si="19"/>
        <v>20674.8</v>
      </c>
    </row>
    <row r="28" ht="14.25" customHeight="1">
      <c r="A28" s="18">
        <f t="shared" si="20"/>
        <v>16</v>
      </c>
      <c r="B28" s="41" t="s">
        <v>60</v>
      </c>
      <c r="C28" s="40" t="s">
        <v>16</v>
      </c>
      <c r="D28" s="21" t="s">
        <v>50</v>
      </c>
      <c r="E28" s="22" t="s">
        <v>61</v>
      </c>
      <c r="F28" s="22" t="s">
        <v>54</v>
      </c>
      <c r="G28" s="23">
        <v>20570.0</v>
      </c>
      <c r="H28" s="23">
        <f t="shared" si="16"/>
        <v>590.359</v>
      </c>
      <c r="I28" s="23">
        <v>0.0</v>
      </c>
      <c r="J28" s="23">
        <f t="shared" si="17"/>
        <v>625.328</v>
      </c>
      <c r="K28" s="23">
        <v>480.6</v>
      </c>
      <c r="L28" s="25">
        <f t="shared" si="18"/>
        <v>1696.287</v>
      </c>
      <c r="M28" s="26">
        <f t="shared" si="19"/>
        <v>18873.713</v>
      </c>
    </row>
    <row r="29" ht="14.25" customHeight="1">
      <c r="A29" s="18">
        <f t="shared" si="20"/>
        <v>17</v>
      </c>
      <c r="B29" s="39" t="s">
        <v>62</v>
      </c>
      <c r="C29" s="40" t="s">
        <v>16</v>
      </c>
      <c r="D29" s="21" t="s">
        <v>50</v>
      </c>
      <c r="E29" s="22" t="s">
        <v>61</v>
      </c>
      <c r="F29" s="22" t="s">
        <v>54</v>
      </c>
      <c r="G29" s="23">
        <v>18000.0</v>
      </c>
      <c r="H29" s="23">
        <f t="shared" si="16"/>
        <v>516.6</v>
      </c>
      <c r="I29" s="23">
        <v>0.0</v>
      </c>
      <c r="J29" s="23">
        <f t="shared" si="17"/>
        <v>547.2</v>
      </c>
      <c r="K29" s="23">
        <v>25.0</v>
      </c>
      <c r="L29" s="25">
        <f t="shared" si="18"/>
        <v>1088.8</v>
      </c>
      <c r="M29" s="26">
        <f t="shared" si="19"/>
        <v>16911.2</v>
      </c>
    </row>
    <row r="30" ht="14.25" customHeight="1">
      <c r="A30" s="18">
        <f t="shared" si="20"/>
        <v>18</v>
      </c>
      <c r="B30" s="39" t="s">
        <v>63</v>
      </c>
      <c r="C30" s="40" t="s">
        <v>25</v>
      </c>
      <c r="D30" s="21" t="s">
        <v>50</v>
      </c>
      <c r="E30" s="42" t="s">
        <v>64</v>
      </c>
      <c r="F30" s="22" t="s">
        <v>54</v>
      </c>
      <c r="G30" s="23">
        <v>16500.0</v>
      </c>
      <c r="H30" s="23">
        <f t="shared" si="16"/>
        <v>473.55</v>
      </c>
      <c r="I30" s="23">
        <v>0.0</v>
      </c>
      <c r="J30" s="23">
        <f t="shared" si="17"/>
        <v>501.6</v>
      </c>
      <c r="K30" s="23">
        <v>25.0</v>
      </c>
      <c r="L30" s="25">
        <f t="shared" si="18"/>
        <v>1000.15</v>
      </c>
      <c r="M30" s="26">
        <f t="shared" si="19"/>
        <v>15499.85</v>
      </c>
    </row>
    <row r="31" ht="14.25" customHeight="1">
      <c r="A31" s="18">
        <f t="shared" si="20"/>
        <v>19</v>
      </c>
      <c r="B31" s="43" t="s">
        <v>65</v>
      </c>
      <c r="C31" s="44" t="s">
        <v>25</v>
      </c>
      <c r="D31" s="21" t="s">
        <v>50</v>
      </c>
      <c r="E31" s="42" t="s">
        <v>64</v>
      </c>
      <c r="F31" s="22" t="s">
        <v>54</v>
      </c>
      <c r="G31" s="23">
        <v>16500.0</v>
      </c>
      <c r="H31" s="23">
        <f t="shared" si="16"/>
        <v>473.55</v>
      </c>
      <c r="I31" s="23">
        <v>0.0</v>
      </c>
      <c r="J31" s="23">
        <f t="shared" si="17"/>
        <v>501.6</v>
      </c>
      <c r="K31" s="23">
        <v>25.0</v>
      </c>
      <c r="L31" s="25">
        <f t="shared" si="18"/>
        <v>1000.15</v>
      </c>
      <c r="M31" s="26">
        <f t="shared" si="19"/>
        <v>15499.85</v>
      </c>
    </row>
    <row r="32" ht="14.25" customHeight="1">
      <c r="A32" s="18">
        <f t="shared" si="20"/>
        <v>20</v>
      </c>
      <c r="B32" s="43" t="s">
        <v>66</v>
      </c>
      <c r="C32" s="40" t="s">
        <v>25</v>
      </c>
      <c r="D32" s="21" t="s">
        <v>50</v>
      </c>
      <c r="E32" s="42" t="s">
        <v>64</v>
      </c>
      <c r="F32" s="22" t="s">
        <v>54</v>
      </c>
      <c r="G32" s="23">
        <v>16500.0</v>
      </c>
      <c r="H32" s="23">
        <f t="shared" si="16"/>
        <v>473.55</v>
      </c>
      <c r="I32" s="23">
        <v>0.0</v>
      </c>
      <c r="J32" s="23">
        <f t="shared" si="17"/>
        <v>501.6</v>
      </c>
      <c r="K32" s="23">
        <v>25.0</v>
      </c>
      <c r="L32" s="25">
        <f t="shared" si="18"/>
        <v>1000.15</v>
      </c>
      <c r="M32" s="26">
        <f t="shared" si="19"/>
        <v>15499.85</v>
      </c>
    </row>
    <row r="33" ht="14.25" customHeight="1">
      <c r="A33" s="18">
        <f t="shared" si="20"/>
        <v>21</v>
      </c>
      <c r="B33" s="39" t="s">
        <v>67</v>
      </c>
      <c r="C33" s="40" t="s">
        <v>25</v>
      </c>
      <c r="D33" s="21" t="s">
        <v>50</v>
      </c>
      <c r="E33" s="42" t="s">
        <v>64</v>
      </c>
      <c r="F33" s="22" t="s">
        <v>54</v>
      </c>
      <c r="G33" s="23">
        <v>16500.0</v>
      </c>
      <c r="H33" s="23">
        <f t="shared" si="16"/>
        <v>473.55</v>
      </c>
      <c r="I33" s="23">
        <v>0.0</v>
      </c>
      <c r="J33" s="23">
        <f t="shared" si="17"/>
        <v>501.6</v>
      </c>
      <c r="K33" s="23">
        <v>25.0</v>
      </c>
      <c r="L33" s="25">
        <f t="shared" si="18"/>
        <v>1000.15</v>
      </c>
      <c r="M33" s="26">
        <f t="shared" si="19"/>
        <v>15499.85</v>
      </c>
    </row>
    <row r="34" ht="14.25" customHeight="1">
      <c r="A34" s="18">
        <f t="shared" si="20"/>
        <v>22</v>
      </c>
      <c r="B34" s="39" t="s">
        <v>68</v>
      </c>
      <c r="C34" s="40" t="s">
        <v>25</v>
      </c>
      <c r="D34" s="21" t="s">
        <v>50</v>
      </c>
      <c r="E34" s="42" t="s">
        <v>64</v>
      </c>
      <c r="F34" s="22" t="s">
        <v>54</v>
      </c>
      <c r="G34" s="23">
        <v>18700.0</v>
      </c>
      <c r="H34" s="23">
        <f t="shared" si="16"/>
        <v>536.69</v>
      </c>
      <c r="I34" s="23">
        <v>0.0</v>
      </c>
      <c r="J34" s="23">
        <f t="shared" si="17"/>
        <v>568.48</v>
      </c>
      <c r="K34" s="23">
        <v>25.0</v>
      </c>
      <c r="L34" s="25">
        <f t="shared" si="18"/>
        <v>1130.17</v>
      </c>
      <c r="M34" s="26">
        <f t="shared" si="19"/>
        <v>17569.83</v>
      </c>
    </row>
    <row r="35" ht="36.0" customHeight="1">
      <c r="A35" s="18">
        <f t="shared" si="20"/>
        <v>23</v>
      </c>
      <c r="B35" s="39" t="s">
        <v>69</v>
      </c>
      <c r="C35" s="40" t="s">
        <v>16</v>
      </c>
      <c r="D35" s="21" t="s">
        <v>50</v>
      </c>
      <c r="E35" s="42" t="s">
        <v>70</v>
      </c>
      <c r="F35" s="22" t="s">
        <v>38</v>
      </c>
      <c r="G35" s="23">
        <v>27500.0</v>
      </c>
      <c r="H35" s="23">
        <f t="shared" si="16"/>
        <v>789.25</v>
      </c>
      <c r="I35" s="23">
        <v>0.0</v>
      </c>
      <c r="J35" s="23">
        <f t="shared" si="17"/>
        <v>836</v>
      </c>
      <c r="K35" s="23">
        <v>936.2</v>
      </c>
      <c r="L35" s="25">
        <f t="shared" si="18"/>
        <v>2561.45</v>
      </c>
      <c r="M35" s="26">
        <f t="shared" si="19"/>
        <v>24938.55</v>
      </c>
    </row>
    <row r="36" ht="14.25" customHeight="1">
      <c r="A36" s="18">
        <f t="shared" si="20"/>
        <v>24</v>
      </c>
      <c r="B36" s="39" t="s">
        <v>71</v>
      </c>
      <c r="C36" s="40" t="s">
        <v>25</v>
      </c>
      <c r="D36" s="21" t="s">
        <v>50</v>
      </c>
      <c r="E36" s="42" t="s">
        <v>72</v>
      </c>
      <c r="F36" s="22" t="s">
        <v>38</v>
      </c>
      <c r="G36" s="23">
        <v>22000.0</v>
      </c>
      <c r="H36" s="23">
        <f t="shared" si="16"/>
        <v>631.4</v>
      </c>
      <c r="I36" s="23">
        <v>0.0</v>
      </c>
      <c r="J36" s="23">
        <f t="shared" si="17"/>
        <v>668.8</v>
      </c>
      <c r="K36" s="23">
        <v>25.0</v>
      </c>
      <c r="L36" s="25">
        <f t="shared" si="18"/>
        <v>1325.2</v>
      </c>
      <c r="M36" s="26">
        <f t="shared" si="19"/>
        <v>20674.8</v>
      </c>
    </row>
    <row r="37" ht="14.25" customHeight="1">
      <c r="A37" s="18">
        <f t="shared" si="20"/>
        <v>25</v>
      </c>
      <c r="B37" s="39" t="s">
        <v>73</v>
      </c>
      <c r="C37" s="40" t="s">
        <v>16</v>
      </c>
      <c r="D37" s="21" t="s">
        <v>50</v>
      </c>
      <c r="E37" s="42" t="s">
        <v>74</v>
      </c>
      <c r="F37" s="22" t="s">
        <v>38</v>
      </c>
      <c r="G37" s="23">
        <v>22000.0</v>
      </c>
      <c r="H37" s="23">
        <f t="shared" si="16"/>
        <v>631.4</v>
      </c>
      <c r="I37" s="23">
        <v>0.0</v>
      </c>
      <c r="J37" s="23">
        <f t="shared" si="17"/>
        <v>668.8</v>
      </c>
      <c r="K37" s="23">
        <v>25.0</v>
      </c>
      <c r="L37" s="25">
        <f t="shared" si="18"/>
        <v>1325.2</v>
      </c>
      <c r="M37" s="26">
        <f t="shared" si="19"/>
        <v>20674.8</v>
      </c>
    </row>
    <row r="38" ht="14.25" customHeight="1">
      <c r="A38" s="18">
        <f t="shared" si="20"/>
        <v>26</v>
      </c>
      <c r="B38" s="39" t="s">
        <v>75</v>
      </c>
      <c r="C38" s="40" t="s">
        <v>16</v>
      </c>
      <c r="D38" s="21" t="s">
        <v>50</v>
      </c>
      <c r="E38" s="42" t="s">
        <v>76</v>
      </c>
      <c r="F38" s="22" t="s">
        <v>38</v>
      </c>
      <c r="G38" s="23">
        <v>37000.0</v>
      </c>
      <c r="H38" s="23">
        <f t="shared" si="16"/>
        <v>1061.9</v>
      </c>
      <c r="I38" s="23">
        <v>19.25</v>
      </c>
      <c r="J38" s="23">
        <f t="shared" si="17"/>
        <v>1124.8</v>
      </c>
      <c r="K38" s="23">
        <v>25.0</v>
      </c>
      <c r="L38" s="25">
        <f t="shared" si="18"/>
        <v>2230.95</v>
      </c>
      <c r="M38" s="26">
        <f t="shared" si="19"/>
        <v>34769.05</v>
      </c>
    </row>
    <row r="39" ht="14.25" customHeight="1">
      <c r="A39" s="18">
        <f t="shared" si="20"/>
        <v>27</v>
      </c>
      <c r="B39" s="39" t="s">
        <v>77</v>
      </c>
      <c r="C39" s="40" t="s">
        <v>25</v>
      </c>
      <c r="D39" s="21" t="s">
        <v>50</v>
      </c>
      <c r="E39" s="42" t="s">
        <v>72</v>
      </c>
      <c r="F39" s="22" t="s">
        <v>54</v>
      </c>
      <c r="G39" s="23">
        <v>27500.0</v>
      </c>
      <c r="H39" s="23">
        <f t="shared" si="16"/>
        <v>789.25</v>
      </c>
      <c r="I39" s="23">
        <v>0.0</v>
      </c>
      <c r="J39" s="23">
        <f t="shared" si="17"/>
        <v>836</v>
      </c>
      <c r="K39" s="23">
        <v>25.0</v>
      </c>
      <c r="L39" s="25">
        <f t="shared" si="18"/>
        <v>1650.25</v>
      </c>
      <c r="M39" s="26">
        <f t="shared" si="19"/>
        <v>25849.75</v>
      </c>
    </row>
    <row r="40" ht="14.25" customHeight="1">
      <c r="A40" s="18">
        <f t="shared" si="20"/>
        <v>28</v>
      </c>
      <c r="B40" s="19" t="s">
        <v>78</v>
      </c>
      <c r="C40" s="27" t="s">
        <v>16</v>
      </c>
      <c r="D40" s="21" t="s">
        <v>50</v>
      </c>
      <c r="E40" s="22" t="s">
        <v>79</v>
      </c>
      <c r="F40" s="22" t="s">
        <v>38</v>
      </c>
      <c r="G40" s="23">
        <v>32940.0</v>
      </c>
      <c r="H40" s="23">
        <f t="shared" si="16"/>
        <v>945.378</v>
      </c>
      <c r="I40" s="23">
        <v>0.0</v>
      </c>
      <c r="J40" s="23">
        <f t="shared" si="17"/>
        <v>1001.376</v>
      </c>
      <c r="K40" s="23">
        <v>25.0</v>
      </c>
      <c r="L40" s="25">
        <f t="shared" si="18"/>
        <v>1971.754</v>
      </c>
      <c r="M40" s="26">
        <f t="shared" si="19"/>
        <v>30968.246</v>
      </c>
    </row>
    <row r="41" ht="14.25" customHeight="1">
      <c r="A41" s="18">
        <f t="shared" si="20"/>
        <v>29</v>
      </c>
      <c r="B41" s="39" t="s">
        <v>80</v>
      </c>
      <c r="C41" s="40" t="s">
        <v>16</v>
      </c>
      <c r="D41" s="21" t="s">
        <v>50</v>
      </c>
      <c r="E41" s="42" t="s">
        <v>61</v>
      </c>
      <c r="F41" s="22" t="s">
        <v>54</v>
      </c>
      <c r="G41" s="23">
        <v>18000.0</v>
      </c>
      <c r="H41" s="23">
        <f t="shared" si="16"/>
        <v>516.6</v>
      </c>
      <c r="I41" s="23">
        <v>0.0</v>
      </c>
      <c r="J41" s="23">
        <f t="shared" si="17"/>
        <v>547.2</v>
      </c>
      <c r="K41" s="23">
        <v>25.0</v>
      </c>
      <c r="L41" s="25">
        <f t="shared" si="18"/>
        <v>1088.8</v>
      </c>
      <c r="M41" s="26">
        <f t="shared" si="19"/>
        <v>16911.2</v>
      </c>
    </row>
    <row r="42" ht="14.25" customHeight="1">
      <c r="A42" s="18">
        <f t="shared" si="20"/>
        <v>30</v>
      </c>
      <c r="B42" s="39" t="s">
        <v>81</v>
      </c>
      <c r="C42" s="40" t="s">
        <v>16</v>
      </c>
      <c r="D42" s="21" t="s">
        <v>50</v>
      </c>
      <c r="E42" s="42" t="s">
        <v>61</v>
      </c>
      <c r="F42" s="22" t="s">
        <v>54</v>
      </c>
      <c r="G42" s="23">
        <v>25000.0</v>
      </c>
      <c r="H42" s="23">
        <f t="shared" si="16"/>
        <v>717.5</v>
      </c>
      <c r="I42" s="23">
        <v>0.0</v>
      </c>
      <c r="J42" s="23">
        <f t="shared" si="17"/>
        <v>760</v>
      </c>
      <c r="K42" s="23">
        <v>25.0</v>
      </c>
      <c r="L42" s="25">
        <f t="shared" si="18"/>
        <v>1502.5</v>
      </c>
      <c r="M42" s="26">
        <f t="shared" si="19"/>
        <v>23497.5</v>
      </c>
    </row>
    <row r="43" ht="14.25" customHeight="1">
      <c r="A43" s="18">
        <f t="shared" si="20"/>
        <v>31</v>
      </c>
      <c r="B43" s="39" t="s">
        <v>82</v>
      </c>
      <c r="C43" s="40" t="s">
        <v>16</v>
      </c>
      <c r="D43" s="21" t="s">
        <v>50</v>
      </c>
      <c r="E43" s="42" t="s">
        <v>83</v>
      </c>
      <c r="F43" s="22" t="s">
        <v>54</v>
      </c>
      <c r="G43" s="24">
        <v>10000.0</v>
      </c>
      <c r="H43" s="23">
        <f t="shared" si="16"/>
        <v>287</v>
      </c>
      <c r="I43" s="23">
        <v>0.0</v>
      </c>
      <c r="J43" s="23">
        <f t="shared" si="17"/>
        <v>304</v>
      </c>
      <c r="K43" s="23">
        <v>25.0</v>
      </c>
      <c r="L43" s="25">
        <f t="shared" si="18"/>
        <v>616</v>
      </c>
      <c r="M43" s="26">
        <f t="shared" si="19"/>
        <v>9384</v>
      </c>
    </row>
    <row r="44" ht="14.25" customHeight="1">
      <c r="A44" s="18">
        <f t="shared" si="20"/>
        <v>32</v>
      </c>
      <c r="B44" s="43" t="s">
        <v>84</v>
      </c>
      <c r="C44" s="44" t="s">
        <v>16</v>
      </c>
      <c r="D44" s="21" t="s">
        <v>50</v>
      </c>
      <c r="E44" s="45" t="s">
        <v>85</v>
      </c>
      <c r="F44" s="22" t="s">
        <v>54</v>
      </c>
      <c r="G44" s="24">
        <v>25000.0</v>
      </c>
      <c r="H44" s="23">
        <f t="shared" si="16"/>
        <v>717.5</v>
      </c>
      <c r="I44" s="23">
        <v>0.0</v>
      </c>
      <c r="J44" s="23">
        <f t="shared" si="17"/>
        <v>760</v>
      </c>
      <c r="K44" s="23">
        <v>25.0</v>
      </c>
      <c r="L44" s="25">
        <f t="shared" si="18"/>
        <v>1502.5</v>
      </c>
      <c r="M44" s="26">
        <f t="shared" si="19"/>
        <v>23497.5</v>
      </c>
    </row>
    <row r="45" ht="14.25" customHeight="1">
      <c r="A45" s="18">
        <f t="shared" si="20"/>
        <v>33</v>
      </c>
      <c r="B45" s="39" t="s">
        <v>86</v>
      </c>
      <c r="C45" s="40" t="s">
        <v>16</v>
      </c>
      <c r="D45" s="21" t="s">
        <v>50</v>
      </c>
      <c r="E45" s="42" t="s">
        <v>87</v>
      </c>
      <c r="F45" s="22" t="s">
        <v>54</v>
      </c>
      <c r="G45" s="23">
        <v>12000.0</v>
      </c>
      <c r="H45" s="23">
        <f t="shared" si="16"/>
        <v>344.4</v>
      </c>
      <c r="I45" s="23">
        <v>0.0</v>
      </c>
      <c r="J45" s="23">
        <f t="shared" si="17"/>
        <v>364.8</v>
      </c>
      <c r="K45" s="23">
        <v>25.0</v>
      </c>
      <c r="L45" s="25">
        <f t="shared" si="18"/>
        <v>734.2</v>
      </c>
      <c r="M45" s="26">
        <f t="shared" si="19"/>
        <v>11265.8</v>
      </c>
    </row>
    <row r="46" ht="20.25" customHeight="1">
      <c r="A46" s="28"/>
      <c r="B46" s="19" t="s">
        <v>34</v>
      </c>
      <c r="C46" s="27"/>
      <c r="D46" s="21"/>
      <c r="E46" s="22">
        <f>COUNTA(E23:E45)</f>
        <v>23</v>
      </c>
      <c r="F46" s="32"/>
      <c r="G46" s="23">
        <f t="shared" ref="G46:L46" si="21">SUM(G23:G45)</f>
        <v>473785</v>
      </c>
      <c r="H46" s="23">
        <f t="shared" si="21"/>
        <v>13597.6295</v>
      </c>
      <c r="I46" s="23">
        <f t="shared" si="21"/>
        <v>19.25</v>
      </c>
      <c r="J46" s="23">
        <f t="shared" si="21"/>
        <v>14403.064</v>
      </c>
      <c r="K46" s="23">
        <f t="shared" si="21"/>
        <v>3657.26</v>
      </c>
      <c r="L46" s="25">
        <f t="shared" si="21"/>
        <v>31677.2035</v>
      </c>
      <c r="M46" s="26">
        <f t="shared" si="19"/>
        <v>442107.7965</v>
      </c>
    </row>
    <row r="47" ht="23.25" customHeight="1">
      <c r="A47" s="28"/>
      <c r="B47" s="19"/>
      <c r="C47" s="27"/>
      <c r="D47" s="21"/>
      <c r="E47" s="32"/>
      <c r="F47" s="32"/>
      <c r="G47" s="23"/>
      <c r="H47" s="23"/>
      <c r="I47" s="23"/>
      <c r="J47" s="23"/>
      <c r="K47" s="23"/>
      <c r="L47" s="29"/>
      <c r="M47" s="26"/>
    </row>
    <row r="48" ht="22.5" customHeight="1">
      <c r="A48" s="18">
        <f>A45+1</f>
        <v>34</v>
      </c>
      <c r="B48" s="19" t="s">
        <v>88</v>
      </c>
      <c r="C48" s="27" t="s">
        <v>25</v>
      </c>
      <c r="D48" s="21" t="s">
        <v>89</v>
      </c>
      <c r="E48" s="22" t="s">
        <v>90</v>
      </c>
      <c r="F48" s="22" t="s">
        <v>42</v>
      </c>
      <c r="G48" s="23">
        <v>49500.0</v>
      </c>
      <c r="H48" s="23">
        <f t="shared" ref="H48:H49" si="22">G48*2.87/100</f>
        <v>1420.65</v>
      </c>
      <c r="I48" s="23">
        <v>1783.43</v>
      </c>
      <c r="J48" s="23">
        <f t="shared" ref="J48:J49" si="23">G48*3.04/100</f>
        <v>1504.8</v>
      </c>
      <c r="K48" s="23">
        <v>480.6</v>
      </c>
      <c r="L48" s="25">
        <f>H48+I48+J48+K48</f>
        <v>5189.48</v>
      </c>
      <c r="M48" s="26">
        <f t="shared" ref="M48:M49" si="24">G48-L48</f>
        <v>44310.52</v>
      </c>
    </row>
    <row r="49" ht="12.75" customHeight="1">
      <c r="A49" s="28"/>
      <c r="B49" s="19" t="s">
        <v>34</v>
      </c>
      <c r="C49" s="27"/>
      <c r="D49" s="19"/>
      <c r="E49" s="22">
        <f>COUNTA(E48)</f>
        <v>1</v>
      </c>
      <c r="F49" s="46"/>
      <c r="G49" s="23">
        <f>SUM(G48)</f>
        <v>49500</v>
      </c>
      <c r="H49" s="23">
        <f t="shared" si="22"/>
        <v>1420.65</v>
      </c>
      <c r="I49" s="23">
        <v>1783.43</v>
      </c>
      <c r="J49" s="23">
        <f t="shared" si="23"/>
        <v>1504.8</v>
      </c>
      <c r="K49" s="23">
        <v>480.6</v>
      </c>
      <c r="L49" s="25">
        <f>SUM(L48)</f>
        <v>5189.48</v>
      </c>
      <c r="M49" s="26">
        <f t="shared" si="24"/>
        <v>44310.52</v>
      </c>
    </row>
    <row r="50" ht="19.5" customHeight="1">
      <c r="A50" s="28"/>
      <c r="B50" s="19"/>
      <c r="C50" s="27"/>
      <c r="D50" s="19"/>
      <c r="E50" s="22"/>
      <c r="F50" s="22"/>
      <c r="G50" s="23"/>
      <c r="H50" s="23"/>
      <c r="I50" s="23"/>
      <c r="J50" s="23"/>
      <c r="K50" s="23"/>
      <c r="L50" s="29"/>
      <c r="M50" s="26"/>
    </row>
    <row r="51" ht="14.25" customHeight="1">
      <c r="A51" s="18">
        <f>A48+1</f>
        <v>35</v>
      </c>
      <c r="B51" s="47" t="s">
        <v>91</v>
      </c>
      <c r="C51" s="48" t="s">
        <v>25</v>
      </c>
      <c r="D51" s="21" t="s">
        <v>92</v>
      </c>
      <c r="E51" s="22" t="s">
        <v>93</v>
      </c>
      <c r="F51" s="22" t="s">
        <v>38</v>
      </c>
      <c r="G51" s="23">
        <v>35563.0</v>
      </c>
      <c r="H51" s="23">
        <f t="shared" ref="H51:H52" si="25">G51*2.87/100</f>
        <v>1020.6581</v>
      </c>
      <c r="I51" s="23">
        <v>0.0</v>
      </c>
      <c r="J51" s="23">
        <f t="shared" ref="J51:J52" si="26">G51*3.04/100</f>
        <v>1081.1152</v>
      </c>
      <c r="K51" s="23">
        <v>1128.9</v>
      </c>
      <c r="L51" s="49">
        <v>3230.68</v>
      </c>
      <c r="M51" s="26">
        <f t="shared" ref="M51:M52" si="27">G51-L51</f>
        <v>32332.32</v>
      </c>
    </row>
    <row r="52" ht="14.25" customHeight="1">
      <c r="A52" s="28"/>
      <c r="B52" s="19" t="s">
        <v>34</v>
      </c>
      <c r="C52" s="27"/>
      <c r="D52" s="21"/>
      <c r="E52" s="50">
        <f>COUNTA(E51)</f>
        <v>1</v>
      </c>
      <c r="F52" s="22"/>
      <c r="G52" s="23">
        <f>SUM(G51)</f>
        <v>35563</v>
      </c>
      <c r="H52" s="23">
        <f t="shared" si="25"/>
        <v>1020.6581</v>
      </c>
      <c r="I52" s="23">
        <v>0.0</v>
      </c>
      <c r="J52" s="23">
        <f t="shared" si="26"/>
        <v>1081.1152</v>
      </c>
      <c r="K52" s="23">
        <v>1128.9</v>
      </c>
      <c r="L52" s="25">
        <f>SUM(L51)</f>
        <v>3230.68</v>
      </c>
      <c r="M52" s="26">
        <f t="shared" si="27"/>
        <v>32332.32</v>
      </c>
    </row>
    <row r="53" ht="19.5" customHeight="1">
      <c r="A53" s="28"/>
      <c r="B53" s="19"/>
      <c r="C53" s="27"/>
      <c r="D53" s="21"/>
      <c r="E53" s="22"/>
      <c r="F53" s="22"/>
      <c r="G53" s="23"/>
      <c r="H53" s="23"/>
      <c r="I53" s="23"/>
      <c r="J53" s="23"/>
      <c r="K53" s="23"/>
      <c r="L53" s="29"/>
      <c r="M53" s="26"/>
    </row>
    <row r="54" ht="27.0" customHeight="1">
      <c r="A54" s="18">
        <f>A51+1</f>
        <v>36</v>
      </c>
      <c r="B54" s="19" t="s">
        <v>94</v>
      </c>
      <c r="C54" s="27" t="s">
        <v>25</v>
      </c>
      <c r="D54" s="21" t="s">
        <v>95</v>
      </c>
      <c r="E54" s="22" t="s">
        <v>96</v>
      </c>
      <c r="F54" s="22" t="s">
        <v>38</v>
      </c>
      <c r="G54" s="23">
        <v>22000.0</v>
      </c>
      <c r="H54" s="23">
        <f t="shared" ref="H54:H58" si="28">G54*2.87/100</f>
        <v>631.4</v>
      </c>
      <c r="I54" s="23">
        <v>0.0</v>
      </c>
      <c r="J54" s="23">
        <f t="shared" ref="J54:J58" si="29">G54*3.04/100</f>
        <v>668.8</v>
      </c>
      <c r="K54" s="24">
        <v>1740.46</v>
      </c>
      <c r="L54" s="25">
        <f t="shared" ref="L54:L58" si="30">H54+I54+J54+K54</f>
        <v>3040.66</v>
      </c>
      <c r="M54" s="26">
        <f t="shared" ref="M54:M59" si="31">G54-L54</f>
        <v>18959.34</v>
      </c>
    </row>
    <row r="55" ht="24.0" customHeight="1">
      <c r="A55" s="18">
        <f t="shared" ref="A55:A58" si="32">A54+1</f>
        <v>37</v>
      </c>
      <c r="B55" s="39" t="s">
        <v>97</v>
      </c>
      <c r="C55" s="40" t="s">
        <v>25</v>
      </c>
      <c r="D55" s="21" t="s">
        <v>95</v>
      </c>
      <c r="E55" s="22" t="s">
        <v>98</v>
      </c>
      <c r="F55" s="22" t="s">
        <v>23</v>
      </c>
      <c r="G55" s="23">
        <v>109800.0</v>
      </c>
      <c r="H55" s="23">
        <f t="shared" si="28"/>
        <v>3151.26</v>
      </c>
      <c r="I55" s="23">
        <v>14410.57</v>
      </c>
      <c r="J55" s="23">
        <f t="shared" si="29"/>
        <v>3337.92</v>
      </c>
      <c r="K55" s="23">
        <v>25.0</v>
      </c>
      <c r="L55" s="25">
        <f t="shared" si="30"/>
        <v>20924.75</v>
      </c>
      <c r="M55" s="26">
        <f t="shared" si="31"/>
        <v>88875.25</v>
      </c>
    </row>
    <row r="56" ht="31.5" customHeight="1">
      <c r="A56" s="18">
        <f t="shared" si="32"/>
        <v>38</v>
      </c>
      <c r="B56" s="39" t="s">
        <v>99</v>
      </c>
      <c r="C56" s="40" t="s">
        <v>25</v>
      </c>
      <c r="D56" s="21" t="s">
        <v>95</v>
      </c>
      <c r="E56" s="22" t="s">
        <v>100</v>
      </c>
      <c r="F56" s="22" t="s">
        <v>38</v>
      </c>
      <c r="G56" s="23">
        <v>37000.0</v>
      </c>
      <c r="H56" s="23">
        <f t="shared" si="28"/>
        <v>1061.9</v>
      </c>
      <c r="I56" s="23">
        <v>19.25</v>
      </c>
      <c r="J56" s="23">
        <f t="shared" si="29"/>
        <v>1124.8</v>
      </c>
      <c r="K56" s="23">
        <v>25.0</v>
      </c>
      <c r="L56" s="25">
        <f t="shared" si="30"/>
        <v>2230.95</v>
      </c>
      <c r="M56" s="26">
        <f t="shared" si="31"/>
        <v>34769.05</v>
      </c>
    </row>
    <row r="57" ht="21.75" customHeight="1">
      <c r="A57" s="18">
        <f t="shared" si="32"/>
        <v>39</v>
      </c>
      <c r="B57" s="39" t="s">
        <v>101</v>
      </c>
      <c r="C57" s="40" t="s">
        <v>25</v>
      </c>
      <c r="D57" s="21" t="s">
        <v>95</v>
      </c>
      <c r="E57" s="22" t="s">
        <v>102</v>
      </c>
      <c r="F57" s="22" t="s">
        <v>38</v>
      </c>
      <c r="G57" s="23">
        <v>35000.0</v>
      </c>
      <c r="H57" s="23">
        <f t="shared" si="28"/>
        <v>1004.5</v>
      </c>
      <c r="I57" s="23">
        <v>0.0</v>
      </c>
      <c r="J57" s="23">
        <f t="shared" si="29"/>
        <v>1064</v>
      </c>
      <c r="K57" s="23">
        <v>25.0</v>
      </c>
      <c r="L57" s="25">
        <f t="shared" si="30"/>
        <v>2093.5</v>
      </c>
      <c r="M57" s="26">
        <f t="shared" si="31"/>
        <v>32906.5</v>
      </c>
    </row>
    <row r="58" ht="14.25" customHeight="1">
      <c r="A58" s="18">
        <f t="shared" si="32"/>
        <v>40</v>
      </c>
      <c r="B58" s="39" t="s">
        <v>103</v>
      </c>
      <c r="C58" s="40" t="s">
        <v>25</v>
      </c>
      <c r="D58" s="21" t="s">
        <v>95</v>
      </c>
      <c r="E58" s="22" t="s">
        <v>100</v>
      </c>
      <c r="F58" s="22" t="s">
        <v>38</v>
      </c>
      <c r="G58" s="23">
        <v>32000.0</v>
      </c>
      <c r="H58" s="23">
        <f t="shared" si="28"/>
        <v>918.4</v>
      </c>
      <c r="I58" s="23">
        <v>0.0</v>
      </c>
      <c r="J58" s="23">
        <f t="shared" si="29"/>
        <v>972.8</v>
      </c>
      <c r="K58" s="23">
        <v>25.0</v>
      </c>
      <c r="L58" s="25">
        <f t="shared" si="30"/>
        <v>1916.2</v>
      </c>
      <c r="M58" s="26">
        <f t="shared" si="31"/>
        <v>30083.8</v>
      </c>
    </row>
    <row r="59" ht="14.25" customHeight="1">
      <c r="A59" s="28"/>
      <c r="B59" s="19" t="s">
        <v>104</v>
      </c>
      <c r="C59" s="27"/>
      <c r="D59" s="21"/>
      <c r="E59" s="22">
        <f>COUNTA(E54:E58)</f>
        <v>5</v>
      </c>
      <c r="F59" s="22"/>
      <c r="G59" s="23">
        <f t="shared" ref="G59:L59" si="33">SUM(G54:G58)</f>
        <v>235800</v>
      </c>
      <c r="H59" s="23">
        <f t="shared" si="33"/>
        <v>6767.46</v>
      </c>
      <c r="I59" s="23">
        <f t="shared" si="33"/>
        <v>14429.82</v>
      </c>
      <c r="J59" s="23">
        <f t="shared" si="33"/>
        <v>7168.32</v>
      </c>
      <c r="K59" s="23">
        <f t="shared" si="33"/>
        <v>1840.46</v>
      </c>
      <c r="L59" s="25">
        <f t="shared" si="33"/>
        <v>30206.06</v>
      </c>
      <c r="M59" s="26">
        <f t="shared" si="31"/>
        <v>205593.94</v>
      </c>
    </row>
    <row r="60" ht="14.25" customHeight="1">
      <c r="A60" s="28"/>
      <c r="B60" s="19"/>
      <c r="C60" s="27"/>
      <c r="D60" s="21"/>
      <c r="E60" s="22"/>
      <c r="F60" s="22"/>
      <c r="G60" s="37"/>
      <c r="H60" s="37"/>
      <c r="I60" s="37"/>
      <c r="J60" s="37"/>
      <c r="K60" s="37"/>
      <c r="L60" s="29"/>
      <c r="M60" s="26"/>
    </row>
    <row r="61" ht="14.25" customHeight="1">
      <c r="A61" s="18">
        <f>A58+1</f>
        <v>41</v>
      </c>
      <c r="B61" s="19" t="s">
        <v>105</v>
      </c>
      <c r="C61" s="27" t="s">
        <v>25</v>
      </c>
      <c r="D61" s="21" t="s">
        <v>106</v>
      </c>
      <c r="E61" s="22" t="s">
        <v>107</v>
      </c>
      <c r="F61" s="22" t="s">
        <v>42</v>
      </c>
      <c r="G61" s="23">
        <v>23577.02</v>
      </c>
      <c r="H61" s="23">
        <f>G61*2.87/100</f>
        <v>676.660474</v>
      </c>
      <c r="I61" s="23">
        <v>0.0</v>
      </c>
      <c r="J61" s="23">
        <f>G61*3.04/100</f>
        <v>716.741408</v>
      </c>
      <c r="K61" s="24">
        <v>3455.92</v>
      </c>
      <c r="L61" s="25">
        <f>H61+I61+J61+K61</f>
        <v>4849.321882</v>
      </c>
      <c r="M61" s="26">
        <f t="shared" ref="M61:M62" si="35">G61-L61</f>
        <v>18727.69812</v>
      </c>
    </row>
    <row r="62" ht="14.25" customHeight="1">
      <c r="A62" s="28"/>
      <c r="B62" s="19" t="s">
        <v>34</v>
      </c>
      <c r="C62" s="27"/>
      <c r="D62" s="21"/>
      <c r="E62" s="22">
        <f>COUNTA(E61)</f>
        <v>1</v>
      </c>
      <c r="F62" s="22"/>
      <c r="G62" s="23">
        <f t="shared" ref="G62:L62" si="34">SUM(G61)</f>
        <v>23577.02</v>
      </c>
      <c r="H62" s="23">
        <f t="shared" si="34"/>
        <v>676.660474</v>
      </c>
      <c r="I62" s="23">
        <f t="shared" si="34"/>
        <v>0</v>
      </c>
      <c r="J62" s="23">
        <f t="shared" si="34"/>
        <v>716.741408</v>
      </c>
      <c r="K62" s="23">
        <f t="shared" si="34"/>
        <v>3455.92</v>
      </c>
      <c r="L62" s="25">
        <f t="shared" si="34"/>
        <v>4849.321882</v>
      </c>
      <c r="M62" s="26">
        <f t="shared" si="35"/>
        <v>18727.69812</v>
      </c>
    </row>
    <row r="63" ht="14.25" customHeight="1">
      <c r="A63" s="28"/>
      <c r="B63" s="19"/>
      <c r="C63" s="27"/>
      <c r="D63" s="21"/>
      <c r="E63" s="22"/>
      <c r="F63" s="22"/>
      <c r="G63" s="23"/>
      <c r="H63" s="23"/>
      <c r="I63" s="23"/>
      <c r="J63" s="23"/>
      <c r="K63" s="23"/>
      <c r="L63" s="29"/>
      <c r="M63" s="26"/>
    </row>
    <row r="64" ht="14.25" customHeight="1">
      <c r="A64" s="18">
        <f>A61+1</f>
        <v>42</v>
      </c>
      <c r="B64" s="19" t="s">
        <v>108</v>
      </c>
      <c r="C64" s="27" t="s">
        <v>25</v>
      </c>
      <c r="D64" s="21" t="s">
        <v>109</v>
      </c>
      <c r="E64" s="22" t="s">
        <v>110</v>
      </c>
      <c r="F64" s="22" t="s">
        <v>38</v>
      </c>
      <c r="G64" s="23">
        <v>32025.0</v>
      </c>
      <c r="H64" s="23">
        <f t="shared" ref="H64:H80" si="36">G64*2.87/100</f>
        <v>919.1175</v>
      </c>
      <c r="I64" s="23">
        <v>0.0</v>
      </c>
      <c r="J64" s="23">
        <f t="shared" ref="J64:J80" si="37">G64*3.04/100</f>
        <v>973.56</v>
      </c>
      <c r="K64" s="23">
        <v>2232.8</v>
      </c>
      <c r="L64" s="25">
        <f t="shared" ref="L64:L82" si="38">H64+I64+J64+K64</f>
        <v>4125.4775</v>
      </c>
      <c r="M64" s="26">
        <f t="shared" ref="M64:M83" si="39">G64-L64</f>
        <v>27899.5225</v>
      </c>
    </row>
    <row r="65" ht="14.25" customHeight="1">
      <c r="A65" s="18">
        <f t="shared" ref="A65:A82" si="40">A64+1</f>
        <v>43</v>
      </c>
      <c r="B65" s="39" t="s">
        <v>111</v>
      </c>
      <c r="C65" s="40" t="s">
        <v>16</v>
      </c>
      <c r="D65" s="21" t="s">
        <v>109</v>
      </c>
      <c r="E65" s="42" t="s">
        <v>112</v>
      </c>
      <c r="F65" s="22" t="s">
        <v>38</v>
      </c>
      <c r="G65" s="23">
        <v>10000.0</v>
      </c>
      <c r="H65" s="23">
        <f t="shared" si="36"/>
        <v>287</v>
      </c>
      <c r="I65" s="23">
        <v>0.0</v>
      </c>
      <c r="J65" s="23">
        <f t="shared" si="37"/>
        <v>304</v>
      </c>
      <c r="K65" s="23">
        <v>25.0</v>
      </c>
      <c r="L65" s="25">
        <f t="shared" si="38"/>
        <v>616</v>
      </c>
      <c r="M65" s="26">
        <f t="shared" si="39"/>
        <v>9384</v>
      </c>
    </row>
    <row r="66" ht="14.25" customHeight="1">
      <c r="A66" s="18">
        <f t="shared" si="40"/>
        <v>44</v>
      </c>
      <c r="B66" s="39" t="s">
        <v>113</v>
      </c>
      <c r="C66" s="40" t="s">
        <v>25</v>
      </c>
      <c r="D66" s="21" t="s">
        <v>109</v>
      </c>
      <c r="E66" s="42" t="s">
        <v>114</v>
      </c>
      <c r="F66" s="22" t="s">
        <v>38</v>
      </c>
      <c r="G66" s="23">
        <v>12200.0</v>
      </c>
      <c r="H66" s="23">
        <f t="shared" si="36"/>
        <v>350.14</v>
      </c>
      <c r="I66" s="23">
        <v>0.0</v>
      </c>
      <c r="J66" s="23">
        <f t="shared" si="37"/>
        <v>370.88</v>
      </c>
      <c r="K66" s="23">
        <v>25.0</v>
      </c>
      <c r="L66" s="25">
        <f t="shared" si="38"/>
        <v>746.02</v>
      </c>
      <c r="M66" s="26">
        <f t="shared" si="39"/>
        <v>11453.98</v>
      </c>
    </row>
    <row r="67" ht="14.25" customHeight="1">
      <c r="A67" s="18">
        <f t="shared" si="40"/>
        <v>45</v>
      </c>
      <c r="B67" s="39" t="s">
        <v>115</v>
      </c>
      <c r="C67" s="40" t="s">
        <v>16</v>
      </c>
      <c r="D67" s="21" t="s">
        <v>109</v>
      </c>
      <c r="E67" s="42" t="s">
        <v>116</v>
      </c>
      <c r="F67" s="22" t="s">
        <v>38</v>
      </c>
      <c r="G67" s="23">
        <v>24400.0</v>
      </c>
      <c r="H67" s="23">
        <f t="shared" si="36"/>
        <v>700.28</v>
      </c>
      <c r="I67" s="23">
        <v>0.0</v>
      </c>
      <c r="J67" s="23">
        <f t="shared" si="37"/>
        <v>741.76</v>
      </c>
      <c r="K67" s="23">
        <v>25.0</v>
      </c>
      <c r="L67" s="25">
        <f t="shared" si="38"/>
        <v>1467.04</v>
      </c>
      <c r="M67" s="26">
        <f t="shared" si="39"/>
        <v>22932.96</v>
      </c>
    </row>
    <row r="68" ht="14.25" customHeight="1">
      <c r="A68" s="18">
        <f t="shared" si="40"/>
        <v>46</v>
      </c>
      <c r="B68" s="39" t="s">
        <v>117</v>
      </c>
      <c r="C68" s="40" t="s">
        <v>16</v>
      </c>
      <c r="D68" s="21" t="s">
        <v>109</v>
      </c>
      <c r="E68" s="42" t="s">
        <v>116</v>
      </c>
      <c r="F68" s="22" t="s">
        <v>38</v>
      </c>
      <c r="G68" s="23">
        <v>30000.0</v>
      </c>
      <c r="H68" s="23">
        <f t="shared" si="36"/>
        <v>861</v>
      </c>
      <c r="I68" s="23">
        <v>0.0</v>
      </c>
      <c r="J68" s="23">
        <f t="shared" si="37"/>
        <v>912</v>
      </c>
      <c r="K68" s="23">
        <v>25.0</v>
      </c>
      <c r="L68" s="25">
        <f t="shared" si="38"/>
        <v>1798</v>
      </c>
      <c r="M68" s="26">
        <f t="shared" si="39"/>
        <v>28202</v>
      </c>
    </row>
    <row r="69" ht="14.25" customHeight="1">
      <c r="A69" s="18">
        <f t="shared" si="40"/>
        <v>47</v>
      </c>
      <c r="B69" s="39" t="s">
        <v>118</v>
      </c>
      <c r="C69" s="40" t="s">
        <v>16</v>
      </c>
      <c r="D69" s="21" t="s">
        <v>109</v>
      </c>
      <c r="E69" s="42" t="s">
        <v>112</v>
      </c>
      <c r="F69" s="22" t="s">
        <v>38</v>
      </c>
      <c r="G69" s="23">
        <v>11000.0</v>
      </c>
      <c r="H69" s="23">
        <f t="shared" si="36"/>
        <v>315.7</v>
      </c>
      <c r="I69" s="23">
        <v>0.0</v>
      </c>
      <c r="J69" s="23">
        <f t="shared" si="37"/>
        <v>334.4</v>
      </c>
      <c r="K69" s="23">
        <v>25.0</v>
      </c>
      <c r="L69" s="25">
        <f t="shared" si="38"/>
        <v>675.1</v>
      </c>
      <c r="M69" s="26">
        <f t="shared" si="39"/>
        <v>10324.9</v>
      </c>
    </row>
    <row r="70" ht="14.25" customHeight="1">
      <c r="A70" s="18">
        <f t="shared" si="40"/>
        <v>48</v>
      </c>
      <c r="B70" s="39" t="s">
        <v>119</v>
      </c>
      <c r="C70" s="40" t="s">
        <v>16</v>
      </c>
      <c r="D70" s="21" t="s">
        <v>109</v>
      </c>
      <c r="E70" s="42" t="s">
        <v>112</v>
      </c>
      <c r="F70" s="22" t="s">
        <v>38</v>
      </c>
      <c r="G70" s="23">
        <v>10000.0</v>
      </c>
      <c r="H70" s="23">
        <f t="shared" si="36"/>
        <v>287</v>
      </c>
      <c r="I70" s="23">
        <v>0.0</v>
      </c>
      <c r="J70" s="23">
        <f t="shared" si="37"/>
        <v>304</v>
      </c>
      <c r="K70" s="23">
        <v>25.0</v>
      </c>
      <c r="L70" s="25">
        <f t="shared" si="38"/>
        <v>616</v>
      </c>
      <c r="M70" s="26">
        <f t="shared" si="39"/>
        <v>9384</v>
      </c>
    </row>
    <row r="71" ht="14.25" customHeight="1">
      <c r="A71" s="18">
        <f t="shared" si="40"/>
        <v>49</v>
      </c>
      <c r="B71" s="39" t="s">
        <v>120</v>
      </c>
      <c r="C71" s="40" t="s">
        <v>25</v>
      </c>
      <c r="D71" s="21" t="s">
        <v>109</v>
      </c>
      <c r="E71" s="42" t="s">
        <v>112</v>
      </c>
      <c r="F71" s="22" t="s">
        <v>38</v>
      </c>
      <c r="G71" s="23">
        <v>10000.0</v>
      </c>
      <c r="H71" s="23">
        <f t="shared" si="36"/>
        <v>287</v>
      </c>
      <c r="I71" s="23">
        <v>0.0</v>
      </c>
      <c r="J71" s="23">
        <f t="shared" si="37"/>
        <v>304</v>
      </c>
      <c r="K71" s="23">
        <v>25.0</v>
      </c>
      <c r="L71" s="25">
        <f t="shared" si="38"/>
        <v>616</v>
      </c>
      <c r="M71" s="26">
        <f t="shared" si="39"/>
        <v>9384</v>
      </c>
    </row>
    <row r="72" ht="14.25" customHeight="1">
      <c r="A72" s="18">
        <f t="shared" si="40"/>
        <v>50</v>
      </c>
      <c r="B72" s="39" t="s">
        <v>121</v>
      </c>
      <c r="C72" s="40" t="s">
        <v>16</v>
      </c>
      <c r="D72" s="21" t="s">
        <v>109</v>
      </c>
      <c r="E72" s="42" t="s">
        <v>112</v>
      </c>
      <c r="F72" s="22" t="s">
        <v>38</v>
      </c>
      <c r="G72" s="23">
        <v>10000.0</v>
      </c>
      <c r="H72" s="23">
        <f t="shared" si="36"/>
        <v>287</v>
      </c>
      <c r="I72" s="23">
        <v>0.0</v>
      </c>
      <c r="J72" s="23">
        <f t="shared" si="37"/>
        <v>304</v>
      </c>
      <c r="K72" s="23">
        <v>25.0</v>
      </c>
      <c r="L72" s="25">
        <f t="shared" si="38"/>
        <v>616</v>
      </c>
      <c r="M72" s="26">
        <f t="shared" si="39"/>
        <v>9384</v>
      </c>
    </row>
    <row r="73" ht="14.25" customHeight="1">
      <c r="A73" s="18">
        <f t="shared" si="40"/>
        <v>51</v>
      </c>
      <c r="B73" s="51" t="s">
        <v>122</v>
      </c>
      <c r="C73" s="40" t="s">
        <v>25</v>
      </c>
      <c r="D73" s="21" t="s">
        <v>109</v>
      </c>
      <c r="E73" s="42" t="s">
        <v>112</v>
      </c>
      <c r="F73" s="22" t="s">
        <v>38</v>
      </c>
      <c r="G73" s="23">
        <v>11000.0</v>
      </c>
      <c r="H73" s="23">
        <f t="shared" si="36"/>
        <v>315.7</v>
      </c>
      <c r="I73" s="23">
        <v>0.0</v>
      </c>
      <c r="J73" s="23">
        <f t="shared" si="37"/>
        <v>334.4</v>
      </c>
      <c r="K73" s="23">
        <v>25.0</v>
      </c>
      <c r="L73" s="25">
        <f t="shared" si="38"/>
        <v>675.1</v>
      </c>
      <c r="M73" s="26">
        <f t="shared" si="39"/>
        <v>10324.9</v>
      </c>
    </row>
    <row r="74" ht="14.25" customHeight="1">
      <c r="A74" s="18">
        <f t="shared" si="40"/>
        <v>52</v>
      </c>
      <c r="B74" s="51" t="s">
        <v>123</v>
      </c>
      <c r="C74" s="40" t="s">
        <v>16</v>
      </c>
      <c r="D74" s="21" t="s">
        <v>109</v>
      </c>
      <c r="E74" s="42" t="s">
        <v>112</v>
      </c>
      <c r="F74" s="22" t="s">
        <v>38</v>
      </c>
      <c r="G74" s="23">
        <v>11000.0</v>
      </c>
      <c r="H74" s="23">
        <f t="shared" si="36"/>
        <v>315.7</v>
      </c>
      <c r="I74" s="23">
        <v>0.0</v>
      </c>
      <c r="J74" s="23">
        <f t="shared" si="37"/>
        <v>334.4</v>
      </c>
      <c r="K74" s="23">
        <v>25.0</v>
      </c>
      <c r="L74" s="25">
        <f t="shared" si="38"/>
        <v>675.1</v>
      </c>
      <c r="M74" s="26">
        <f t="shared" si="39"/>
        <v>10324.9</v>
      </c>
    </row>
    <row r="75" ht="14.25" customHeight="1">
      <c r="A75" s="18">
        <f t="shared" si="40"/>
        <v>53</v>
      </c>
      <c r="B75" s="51" t="s">
        <v>124</v>
      </c>
      <c r="C75" s="40" t="s">
        <v>16</v>
      </c>
      <c r="D75" s="21" t="s">
        <v>109</v>
      </c>
      <c r="E75" s="42" t="s">
        <v>112</v>
      </c>
      <c r="F75" s="22" t="s">
        <v>38</v>
      </c>
      <c r="G75" s="23">
        <v>11000.0</v>
      </c>
      <c r="H75" s="23">
        <f t="shared" si="36"/>
        <v>315.7</v>
      </c>
      <c r="I75" s="23">
        <v>0.0</v>
      </c>
      <c r="J75" s="23">
        <f t="shared" si="37"/>
        <v>334.4</v>
      </c>
      <c r="K75" s="23">
        <v>25.0</v>
      </c>
      <c r="L75" s="25">
        <f t="shared" si="38"/>
        <v>675.1</v>
      </c>
      <c r="M75" s="26">
        <f t="shared" si="39"/>
        <v>10324.9</v>
      </c>
    </row>
    <row r="76" ht="14.25" customHeight="1">
      <c r="A76" s="18">
        <f t="shared" si="40"/>
        <v>54</v>
      </c>
      <c r="B76" s="51" t="s">
        <v>125</v>
      </c>
      <c r="C76" s="40" t="s">
        <v>16</v>
      </c>
      <c r="D76" s="21" t="s">
        <v>109</v>
      </c>
      <c r="E76" s="42" t="s">
        <v>112</v>
      </c>
      <c r="F76" s="22" t="s">
        <v>38</v>
      </c>
      <c r="G76" s="23">
        <v>27000.0</v>
      </c>
      <c r="H76" s="23">
        <f t="shared" si="36"/>
        <v>774.9</v>
      </c>
      <c r="I76" s="23">
        <v>0.0</v>
      </c>
      <c r="J76" s="23">
        <f t="shared" si="37"/>
        <v>820.8</v>
      </c>
      <c r="K76" s="23">
        <v>25.0</v>
      </c>
      <c r="L76" s="25">
        <f t="shared" si="38"/>
        <v>1620.7</v>
      </c>
      <c r="M76" s="26">
        <f t="shared" si="39"/>
        <v>25379.3</v>
      </c>
    </row>
    <row r="77" ht="14.25" customHeight="1">
      <c r="A77" s="18">
        <f t="shared" si="40"/>
        <v>55</v>
      </c>
      <c r="B77" s="51" t="s">
        <v>126</v>
      </c>
      <c r="C77" s="40" t="s">
        <v>16</v>
      </c>
      <c r="D77" s="21" t="s">
        <v>109</v>
      </c>
      <c r="E77" s="42" t="s">
        <v>112</v>
      </c>
      <c r="F77" s="22" t="s">
        <v>38</v>
      </c>
      <c r="G77" s="23">
        <v>27000.0</v>
      </c>
      <c r="H77" s="23">
        <f t="shared" si="36"/>
        <v>774.9</v>
      </c>
      <c r="I77" s="23">
        <v>0.0</v>
      </c>
      <c r="J77" s="23">
        <f t="shared" si="37"/>
        <v>820.8</v>
      </c>
      <c r="K77" s="23">
        <v>25.0</v>
      </c>
      <c r="L77" s="25">
        <f t="shared" si="38"/>
        <v>1620.7</v>
      </c>
      <c r="M77" s="26">
        <f t="shared" si="39"/>
        <v>25379.3</v>
      </c>
    </row>
    <row r="78" ht="14.25" customHeight="1">
      <c r="A78" s="18">
        <f t="shared" si="40"/>
        <v>56</v>
      </c>
      <c r="B78" s="52" t="s">
        <v>127</v>
      </c>
      <c r="C78" s="40" t="s">
        <v>16</v>
      </c>
      <c r="D78" s="21" t="s">
        <v>109</v>
      </c>
      <c r="E78" s="42" t="s">
        <v>112</v>
      </c>
      <c r="F78" s="22" t="s">
        <v>38</v>
      </c>
      <c r="G78" s="23">
        <v>11000.0</v>
      </c>
      <c r="H78" s="23">
        <f t="shared" si="36"/>
        <v>315.7</v>
      </c>
      <c r="I78" s="23">
        <v>0.0</v>
      </c>
      <c r="J78" s="23">
        <f t="shared" si="37"/>
        <v>334.4</v>
      </c>
      <c r="K78" s="23">
        <v>25.0</v>
      </c>
      <c r="L78" s="25">
        <f t="shared" si="38"/>
        <v>675.1</v>
      </c>
      <c r="M78" s="26">
        <f t="shared" si="39"/>
        <v>10324.9</v>
      </c>
    </row>
    <row r="79" ht="14.25" customHeight="1">
      <c r="A79" s="18">
        <f t="shared" si="40"/>
        <v>57</v>
      </c>
      <c r="B79" s="52" t="s">
        <v>128</v>
      </c>
      <c r="C79" s="40" t="s">
        <v>16</v>
      </c>
      <c r="D79" s="21" t="s">
        <v>109</v>
      </c>
      <c r="E79" s="42" t="s">
        <v>112</v>
      </c>
      <c r="F79" s="22" t="s">
        <v>38</v>
      </c>
      <c r="G79" s="23">
        <v>14000.0</v>
      </c>
      <c r="H79" s="23">
        <f t="shared" si="36"/>
        <v>401.8</v>
      </c>
      <c r="I79" s="23">
        <v>0.0</v>
      </c>
      <c r="J79" s="23">
        <f t="shared" si="37"/>
        <v>425.6</v>
      </c>
      <c r="K79" s="23">
        <v>25.0</v>
      </c>
      <c r="L79" s="25">
        <f t="shared" si="38"/>
        <v>852.4</v>
      </c>
      <c r="M79" s="26">
        <f t="shared" si="39"/>
        <v>13147.6</v>
      </c>
    </row>
    <row r="80" ht="14.25" customHeight="1">
      <c r="A80" s="18">
        <f t="shared" si="40"/>
        <v>58</v>
      </c>
      <c r="B80" s="19" t="s">
        <v>129</v>
      </c>
      <c r="C80" s="27" t="s">
        <v>16</v>
      </c>
      <c r="D80" s="21" t="s">
        <v>109</v>
      </c>
      <c r="E80" s="22" t="s">
        <v>130</v>
      </c>
      <c r="F80" s="22" t="s">
        <v>38</v>
      </c>
      <c r="G80" s="23">
        <v>12200.0</v>
      </c>
      <c r="H80" s="23">
        <f t="shared" si="36"/>
        <v>350.14</v>
      </c>
      <c r="I80" s="23">
        <v>0.0</v>
      </c>
      <c r="J80" s="23">
        <f t="shared" si="37"/>
        <v>370.88</v>
      </c>
      <c r="K80" s="23">
        <v>25.0</v>
      </c>
      <c r="L80" s="25">
        <f t="shared" si="38"/>
        <v>746.02</v>
      </c>
      <c r="M80" s="26">
        <f t="shared" si="39"/>
        <v>11453.98</v>
      </c>
    </row>
    <row r="81" ht="14.25" customHeight="1">
      <c r="A81" s="18">
        <f t="shared" si="40"/>
        <v>59</v>
      </c>
      <c r="B81" s="53" t="s">
        <v>131</v>
      </c>
      <c r="C81" s="54" t="s">
        <v>25</v>
      </c>
      <c r="D81" s="55" t="s">
        <v>109</v>
      </c>
      <c r="E81" s="55" t="s">
        <v>114</v>
      </c>
      <c r="F81" s="55" t="s">
        <v>38</v>
      </c>
      <c r="G81" s="56">
        <v>27000.0</v>
      </c>
      <c r="H81" s="57">
        <f>G81*2.87/100</f>
        <v>774.9</v>
      </c>
      <c r="I81" s="57">
        <v>0.0</v>
      </c>
      <c r="J81" s="57">
        <f>G81*3.04/100</f>
        <v>820.8</v>
      </c>
      <c r="K81" s="57">
        <v>25.0</v>
      </c>
      <c r="L81" s="57">
        <f t="shared" si="38"/>
        <v>1620.7</v>
      </c>
      <c r="M81" s="58">
        <f t="shared" si="39"/>
        <v>25379.3</v>
      </c>
    </row>
    <row r="82" ht="14.25" customHeight="1">
      <c r="A82" s="18">
        <f t="shared" si="40"/>
        <v>60</v>
      </c>
      <c r="B82" s="52" t="s">
        <v>132</v>
      </c>
      <c r="C82" s="44" t="s">
        <v>25</v>
      </c>
      <c r="D82" s="21" t="s">
        <v>109</v>
      </c>
      <c r="E82" s="42" t="s">
        <v>114</v>
      </c>
      <c r="F82" s="22" t="s">
        <v>38</v>
      </c>
      <c r="G82" s="23">
        <v>11000.0</v>
      </c>
      <c r="H82" s="23">
        <f>G82*2.87/100</f>
        <v>315.7</v>
      </c>
      <c r="I82" s="23">
        <v>0.0</v>
      </c>
      <c r="J82" s="23">
        <f>G82*3.04/100</f>
        <v>334.4</v>
      </c>
      <c r="K82" s="23">
        <v>25.0</v>
      </c>
      <c r="L82" s="25">
        <f t="shared" si="38"/>
        <v>675.1</v>
      </c>
      <c r="M82" s="26">
        <f t="shared" si="39"/>
        <v>10324.9</v>
      </c>
    </row>
    <row r="83" ht="14.25" customHeight="1">
      <c r="A83" s="28"/>
      <c r="B83" s="19" t="s">
        <v>104</v>
      </c>
      <c r="C83" s="27"/>
      <c r="D83" s="21"/>
      <c r="E83" s="22">
        <f>COUNTA(E64:E82)</f>
        <v>19</v>
      </c>
      <c r="F83" s="22"/>
      <c r="G83" s="23">
        <f t="shared" ref="G83:L83" si="41">SUM(G64:G82)</f>
        <v>311825</v>
      </c>
      <c r="H83" s="23">
        <f t="shared" si="41"/>
        <v>8949.3775</v>
      </c>
      <c r="I83" s="23">
        <f t="shared" si="41"/>
        <v>0</v>
      </c>
      <c r="J83" s="23">
        <f t="shared" si="41"/>
        <v>9479.48</v>
      </c>
      <c r="K83" s="23">
        <f t="shared" si="41"/>
        <v>2682.8</v>
      </c>
      <c r="L83" s="25">
        <f t="shared" si="41"/>
        <v>21111.6575</v>
      </c>
      <c r="M83" s="26">
        <f t="shared" si="39"/>
        <v>290713.3425</v>
      </c>
    </row>
    <row r="84" ht="14.25" customHeight="1">
      <c r="A84" s="18"/>
      <c r="B84" s="19"/>
      <c r="C84" s="27"/>
      <c r="D84" s="21"/>
      <c r="E84" s="22"/>
      <c r="F84" s="22"/>
      <c r="G84" s="23"/>
      <c r="H84" s="23"/>
      <c r="I84" s="23"/>
      <c r="J84" s="23"/>
      <c r="K84" s="23"/>
      <c r="L84" s="29"/>
      <c r="M84" s="26"/>
    </row>
    <row r="85" ht="14.25" customHeight="1">
      <c r="A85" s="18">
        <f>A82+1</f>
        <v>61</v>
      </c>
      <c r="B85" s="19" t="s">
        <v>133</v>
      </c>
      <c r="C85" s="27" t="s">
        <v>16</v>
      </c>
      <c r="D85" s="21" t="s">
        <v>134</v>
      </c>
      <c r="E85" s="22" t="s">
        <v>135</v>
      </c>
      <c r="F85" s="22" t="s">
        <v>38</v>
      </c>
      <c r="G85" s="23">
        <v>14520.0</v>
      </c>
      <c r="H85" s="23">
        <f t="shared" ref="H85:H87" si="42">G85*2.87/100</f>
        <v>416.724</v>
      </c>
      <c r="I85" s="23">
        <v>0.0</v>
      </c>
      <c r="J85" s="23">
        <f t="shared" ref="J85:J87" si="43">G85*3.04/100</f>
        <v>441.408</v>
      </c>
      <c r="K85" s="23">
        <v>25.0</v>
      </c>
      <c r="L85" s="25">
        <f t="shared" ref="L85:L87" si="44">H85+I85+J85+K85</f>
        <v>883.132</v>
      </c>
      <c r="M85" s="26">
        <f t="shared" ref="M85:M88" si="45">G85-L85</f>
        <v>13636.868</v>
      </c>
    </row>
    <row r="86" ht="14.25" customHeight="1">
      <c r="A86" s="18">
        <f t="shared" ref="A86:A87" si="46">A85+1</f>
        <v>62</v>
      </c>
      <c r="B86" s="19" t="s">
        <v>136</v>
      </c>
      <c r="C86" s="27" t="s">
        <v>25</v>
      </c>
      <c r="D86" s="21" t="s">
        <v>134</v>
      </c>
      <c r="E86" s="22" t="s">
        <v>137</v>
      </c>
      <c r="F86" s="22" t="s">
        <v>38</v>
      </c>
      <c r="G86" s="23">
        <v>11000.0</v>
      </c>
      <c r="H86" s="23">
        <f t="shared" si="42"/>
        <v>315.7</v>
      </c>
      <c r="I86" s="23">
        <v>0.0</v>
      </c>
      <c r="J86" s="23">
        <f t="shared" si="43"/>
        <v>334.4</v>
      </c>
      <c r="K86" s="23">
        <v>25.0</v>
      </c>
      <c r="L86" s="25">
        <f t="shared" si="44"/>
        <v>675.1</v>
      </c>
      <c r="M86" s="26">
        <f t="shared" si="45"/>
        <v>10324.9</v>
      </c>
    </row>
    <row r="87" ht="14.25" customHeight="1">
      <c r="A87" s="18">
        <f t="shared" si="46"/>
        <v>63</v>
      </c>
      <c r="B87" s="19" t="s">
        <v>138</v>
      </c>
      <c r="C87" s="27" t="s">
        <v>25</v>
      </c>
      <c r="D87" s="21" t="s">
        <v>134</v>
      </c>
      <c r="E87" s="22" t="s">
        <v>139</v>
      </c>
      <c r="F87" s="22" t="s">
        <v>42</v>
      </c>
      <c r="G87" s="23">
        <v>11000.0</v>
      </c>
      <c r="H87" s="23">
        <f t="shared" si="42"/>
        <v>315.7</v>
      </c>
      <c r="I87" s="23">
        <v>0.0</v>
      </c>
      <c r="J87" s="23">
        <f t="shared" si="43"/>
        <v>334.4</v>
      </c>
      <c r="K87" s="23">
        <v>25.0</v>
      </c>
      <c r="L87" s="25">
        <f t="shared" si="44"/>
        <v>675.1</v>
      </c>
      <c r="M87" s="26">
        <f t="shared" si="45"/>
        <v>10324.9</v>
      </c>
    </row>
    <row r="88" ht="14.25" customHeight="1">
      <c r="A88" s="59"/>
      <c r="B88" s="60" t="s">
        <v>34</v>
      </c>
      <c r="C88" s="61"/>
      <c r="D88" s="62"/>
      <c r="E88" s="61">
        <f>COUNTA(E85:E87)</f>
        <v>3</v>
      </c>
      <c r="F88" s="61"/>
      <c r="G88" s="63">
        <f t="shared" ref="G88:L88" si="47">SUM(G85:G87)</f>
        <v>36520</v>
      </c>
      <c r="H88" s="63">
        <f t="shared" si="47"/>
        <v>1048.124</v>
      </c>
      <c r="I88" s="63">
        <f t="shared" si="47"/>
        <v>0</v>
      </c>
      <c r="J88" s="63">
        <f t="shared" si="47"/>
        <v>1110.208</v>
      </c>
      <c r="K88" s="63">
        <f t="shared" si="47"/>
        <v>75</v>
      </c>
      <c r="L88" s="64">
        <f t="shared" si="47"/>
        <v>2233.332</v>
      </c>
      <c r="M88" s="65">
        <f t="shared" si="45"/>
        <v>34286.668</v>
      </c>
    </row>
    <row r="89" ht="14.25" customHeight="1">
      <c r="A89" s="59"/>
      <c r="B89" s="60"/>
      <c r="C89" s="61"/>
      <c r="D89" s="62"/>
      <c r="E89" s="61"/>
      <c r="F89" s="61"/>
      <c r="G89" s="63"/>
      <c r="H89" s="63"/>
      <c r="I89" s="63"/>
      <c r="J89" s="63"/>
      <c r="K89" s="63"/>
      <c r="L89" s="63"/>
      <c r="M89" s="61"/>
    </row>
    <row r="90" ht="14.25" customHeight="1">
      <c r="B90" s="60" t="s">
        <v>140</v>
      </c>
      <c r="C90" s="61"/>
      <c r="D90" s="62"/>
      <c r="E90" s="61">
        <f>E11+E18+E21+E46+E49+E52+E59+E62+E83+E88+E14</f>
        <v>63</v>
      </c>
      <c r="F90" s="61"/>
      <c r="G90" s="63">
        <f>G88+G83++G11+G18+G21+G46+G49+G52+G59+G62+G14</f>
        <v>1909630.02</v>
      </c>
      <c r="H90" s="66">
        <f>H88+H83+H62+H59+H52+H49+H46+H21+H18+H14+H11+0.01</f>
        <v>54806.39157</v>
      </c>
      <c r="I90" s="63">
        <f>I88+I83+I11+I18+I21+I46+I49+I52+I59+I62+I14</f>
        <v>103972.02</v>
      </c>
      <c r="J90" s="67">
        <v>56487.92</v>
      </c>
      <c r="K90" s="63">
        <f>K88+K83+K11+K18+K21+K46+K49+K52+K59+K62+K14</f>
        <v>25747.3</v>
      </c>
      <c r="L90" s="67">
        <f>H90+I90+J90+K90</f>
        <v>241013.6316</v>
      </c>
      <c r="M90" s="67">
        <f>G90-L90</f>
        <v>1668616.388</v>
      </c>
    </row>
    <row r="91" ht="14.25" customHeight="1">
      <c r="B91" s="68" t="s">
        <v>141</v>
      </c>
      <c r="C91" s="68"/>
      <c r="D91" s="69">
        <f>E90</f>
        <v>63</v>
      </c>
      <c r="E91" s="70" t="s">
        <v>142</v>
      </c>
      <c r="F91" s="71">
        <f>G90</f>
        <v>1909630.02</v>
      </c>
      <c r="G91" s="72"/>
    </row>
    <row r="92" ht="14.25" customHeight="1">
      <c r="E92" s="73" t="s">
        <v>143</v>
      </c>
      <c r="F92" s="74">
        <f>M90</f>
        <v>1668616.388</v>
      </c>
    </row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>
      <c r="B105" s="75"/>
      <c r="C105" s="75"/>
      <c r="D105" s="75"/>
    </row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</sheetData>
  <mergeCells count="2">
    <mergeCell ref="A1:M1"/>
    <mergeCell ref="A2:M2"/>
  </mergeCells>
  <printOptions/>
  <pageMargins bottom="0.393700787401575" footer="0.0" header="0.0" left="0.7874015748031495" right="0.31" top="0.5"/>
  <pageSetup paperSize="5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2016-03-03T19:51:24Z</dcterms:created>
  <dc:creator>CONAPOFA</dc:creator>
</cp:coreProperties>
</file>