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DICIEMBRE 2024/"/>
    </mc:Choice>
  </mc:AlternateContent>
  <xr:revisionPtr revIDLastSave="156" documentId="11_4D958FA9D76FDA7EC33A31898B0C086CECECE12A" xr6:coauthVersionLast="47" xr6:coauthVersionMax="47" xr10:uidLastSave="{25A172A5-A43F-411F-8813-BE342DF6CBA5}"/>
  <bookViews>
    <workbookView xWindow="-120" yWindow="-120" windowWidth="24240" windowHeight="1314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weJMiZFP2eNaFM4JfvrVSwr6zJIawpldsu5ClZvnGg="/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L19" i="1" l="1"/>
  <c r="M19" i="1" l="1"/>
  <c r="F48" i="1"/>
  <c r="L46" i="1"/>
  <c r="M46" i="1" s="1"/>
  <c r="L45" i="1"/>
  <c r="M45" i="1" s="1"/>
  <c r="K43" i="1"/>
  <c r="I43" i="1"/>
  <c r="G43" i="1"/>
  <c r="E43" i="1"/>
  <c r="L42" i="1"/>
  <c r="M42" i="1" s="1"/>
  <c r="J41" i="1"/>
  <c r="J43" i="1" s="1"/>
  <c r="H41" i="1"/>
  <c r="K39" i="1"/>
  <c r="I39" i="1"/>
  <c r="G39" i="1"/>
  <c r="E39" i="1"/>
  <c r="J38" i="1"/>
  <c r="J39" i="1" s="1"/>
  <c r="H38" i="1"/>
  <c r="H39" i="1" s="1"/>
  <c r="I37" i="1"/>
  <c r="G37" i="1"/>
  <c r="E37" i="1"/>
  <c r="K36" i="1"/>
  <c r="K37" i="1" s="1"/>
  <c r="J35" i="1"/>
  <c r="J37" i="1" s="1"/>
  <c r="H35" i="1"/>
  <c r="H37" i="1" s="1"/>
  <c r="L34" i="1"/>
  <c r="M34" i="1" s="1"/>
  <c r="L33" i="1"/>
  <c r="M33" i="1" s="1"/>
  <c r="L32" i="1"/>
  <c r="M32" i="1" s="1"/>
  <c r="L31" i="1"/>
  <c r="M31" i="1" s="1"/>
  <c r="L30" i="1"/>
  <c r="M30" i="1" s="1"/>
  <c r="L28" i="1"/>
  <c r="M28" i="1" s="1"/>
  <c r="L27" i="1"/>
  <c r="M27" i="1" s="1"/>
  <c r="E25" i="1"/>
  <c r="L24" i="1"/>
  <c r="M24" i="1" s="1"/>
  <c r="L23" i="1"/>
  <c r="M23" i="1" s="1"/>
  <c r="L22" i="1"/>
  <c r="M22" i="1" s="1"/>
  <c r="L21" i="1"/>
  <c r="M21" i="1" s="1"/>
  <c r="L20" i="1"/>
  <c r="M20" i="1" s="1"/>
  <c r="K17" i="1"/>
  <c r="J17" i="1"/>
  <c r="I17" i="1"/>
  <c r="H17" i="1"/>
  <c r="G17" i="1"/>
  <c r="E17" i="1"/>
  <c r="L16" i="1"/>
  <c r="M16" i="1" s="1"/>
  <c r="L15" i="1"/>
  <c r="M15" i="1" s="1"/>
  <c r="L14" i="1"/>
  <c r="M14" i="1" s="1"/>
  <c r="I12" i="1"/>
  <c r="G12" i="1"/>
  <c r="E12" i="1"/>
  <c r="K11" i="1"/>
  <c r="K12" i="1" s="1"/>
  <c r="J11" i="1"/>
  <c r="J12" i="1" s="1"/>
  <c r="H11" i="1"/>
  <c r="H12" i="1" s="1"/>
  <c r="K9" i="1"/>
  <c r="J9" i="1"/>
  <c r="I9" i="1"/>
  <c r="H9" i="1"/>
  <c r="G9" i="1"/>
  <c r="E9" i="1"/>
  <c r="L8" i="1"/>
  <c r="L9" i="1" s="1"/>
  <c r="A8" i="1"/>
  <c r="A11" i="1" s="1"/>
  <c r="A14" i="1" s="1"/>
  <c r="A15" i="1" s="1"/>
  <c r="K6" i="1"/>
  <c r="I6" i="1"/>
  <c r="G6" i="1"/>
  <c r="E6" i="1"/>
  <c r="L5" i="1"/>
  <c r="M5" i="1" s="1"/>
  <c r="A5" i="1"/>
  <c r="J4" i="1"/>
  <c r="J6" i="1" s="1"/>
  <c r="H4" i="1"/>
  <c r="L25" i="1" l="1"/>
  <c r="M25" i="1" s="1"/>
  <c r="J48" i="1"/>
  <c r="G48" i="1"/>
  <c r="F50" i="1" s="1"/>
  <c r="L41" i="1"/>
  <c r="M41" i="1" s="1"/>
  <c r="M43" i="1" s="1"/>
  <c r="A16" i="1"/>
  <c r="A20" i="1" s="1"/>
  <c r="A21" i="1" s="1"/>
  <c r="A22" i="1" s="1"/>
  <c r="A23" i="1" s="1"/>
  <c r="A24" i="1" s="1"/>
  <c r="A19" i="1"/>
  <c r="I48" i="1"/>
  <c r="L36" i="1"/>
  <c r="M36" i="1" s="1"/>
  <c r="L4" i="1"/>
  <c r="M4" i="1" s="1"/>
  <c r="E48" i="1"/>
  <c r="D50" i="1" s="1"/>
  <c r="K48" i="1"/>
  <c r="L11" i="1"/>
  <c r="L12" i="1" s="1"/>
  <c r="M12" i="1" s="1"/>
  <c r="M9" i="1"/>
  <c r="H6" i="1"/>
  <c r="H43" i="1"/>
  <c r="L38" i="1"/>
  <c r="L39" i="1" s="1"/>
  <c r="M17" i="1"/>
  <c r="L35" i="1"/>
  <c r="L17" i="1"/>
  <c r="M8" i="1"/>
  <c r="L37" i="1" l="1"/>
  <c r="M37" i="1" s="1"/>
  <c r="H48" i="1"/>
  <c r="M35" i="1"/>
  <c r="L43" i="1"/>
  <c r="L48" i="1" s="1"/>
  <c r="M48" i="1" s="1"/>
  <c r="F51" i="1" s="1"/>
  <c r="M11" i="1"/>
  <c r="L6" i="1"/>
  <c r="M6" i="1" s="1"/>
  <c r="M38" i="1"/>
  <c r="M39" i="1" s="1"/>
  <c r="A30" i="1"/>
  <c r="A31" i="1" s="1"/>
  <c r="A32" i="1" s="1"/>
  <c r="A33" i="1" s="1"/>
  <c r="A34" i="1" s="1"/>
  <c r="A35" i="1" s="1"/>
  <c r="A36" i="1" s="1"/>
  <c r="A38" i="1" s="1"/>
  <c r="A41" i="1" s="1"/>
  <c r="A42" i="1" s="1"/>
  <c r="A45" i="1" s="1"/>
</calcChain>
</file>

<file path=xl/sharedStrings.xml><?xml version="1.0" encoding="utf-8"?>
<sst xmlns="http://schemas.openxmlformats.org/spreadsheetml/2006/main" count="154" uniqueCount="80">
  <si>
    <r>
      <rPr>
        <sz val="14"/>
        <color theme="1"/>
        <rFont val="Calibri"/>
        <family val="2"/>
      </rPr>
      <t xml:space="preserve">
</t>
    </r>
    <r>
      <rPr>
        <sz val="14"/>
        <color theme="1"/>
        <rFont val="Calibri"/>
        <family val="2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</si>
  <si>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</si>
  <si>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</si>
  <si>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</si>
  <si>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</si>
  <si>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</si>
  <si>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</si>
  <si>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</si>
  <si>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</si>
  <si>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</si>
  <si>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</si>
  <si>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</si>
  <si>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</si>
  <si>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</si>
  <si>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</si>
  <si>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</si>
  <si>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</si>
  <si>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</si>
  <si>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</si>
  <si>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</si>
  <si>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</si>
  <si>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</si>
  <si>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</si>
  <si>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</si>
  <si>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</si>
  <si>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</si>
  <si>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</si>
  <si>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</si>
  <si>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</si>
  <si>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</si>
  <si>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</si>
  <si>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</si>
  <si>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</si>
  <si>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</si>
  <si>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</si>
  <si>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</si>
  <si>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</si>
  <si>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</si>
  <si>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</si>
  <si>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</si>
  <si>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</si>
  <si>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</si>
  <si>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</si>
  <si>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</si>
  <si>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</si>
  <si>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</si>
  <si>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</si>
  <si>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</si>
  <si>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</si>
  <si>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</si>
  <si>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</si>
  <si>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</si>
  <si>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 xml:space="preserve">BELLANIRIS BRITO VARGAS DE MARIÑEZ </t>
  </si>
  <si>
    <t>ANALISTA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</si>
  <si>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</si>
  <si>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</si>
  <si>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</si>
  <si>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</si>
  <si>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</si>
  <si>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</si>
  <si>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</si>
  <si>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</si>
  <si>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</si>
  <si>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</si>
  <si>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</si>
  <si>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</si>
  <si>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</si>
  <si>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</si>
  <si>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</si>
  <si>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</si>
  <si>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</si>
  <si>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</si>
  <si>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</si>
  <si>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</si>
  <si>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</si>
  <si>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</si>
  <si>
    <t>EVELYN ESTHER PIÑEYRO TORRES</t>
  </si>
  <si>
    <t>DIRECTORA TECNICA</t>
  </si>
  <si>
    <t>JAFRAISYS ROSA GUTIERREZ</t>
  </si>
  <si>
    <t>Empleados temporales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</si>
</sst>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 Narrow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4" fontId="6" fillId="0" borderId="5" xfId="0" applyNumberFormat="1" applyFont="1" applyBorder="1"/>
    <xf numFmtId="4" fontId="6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8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4" fontId="9" fillId="0" borderId="0" xfId="0" applyNumberFormat="1" applyFont="1" applyAlignment="1">
      <alignment horizontal="right" wrapText="1"/>
    </xf>
    <xf numFmtId="0" fontId="4" fillId="0" borderId="0" xfId="0" applyFont="1"/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50</xdr:row>
      <xdr:rowOff>47625</xdr:rowOff>
    </xdr:from>
    <xdr:ext cx="5619750" cy="0"/>
    <xdr:pic>
      <xdr:nvPicPr>
        <xdr:cNvPr id="2" name="image3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51</xdr:row>
      <xdr:rowOff>57150</xdr:rowOff>
    </xdr:from>
    <xdr:ext cx="5191125" cy="0"/>
    <xdr:pic>
      <xdr:nvPicPr>
        <xdr:cNvPr id="3" name="image3.jpg" descr="FIRMAS MR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314326</xdr:colOff>
      <xdr:row>51</xdr:row>
      <xdr:rowOff>147690</xdr:rowOff>
    </xdr:from>
    <xdr:to>
      <xdr:col>10</xdr:col>
      <xdr:colOff>266701</xdr:colOff>
      <xdr:row>67</xdr:row>
      <xdr:rowOff>140719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829FB4-3B30-46E7-A482-6488B558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1" y="16159215"/>
          <a:ext cx="6267450" cy="2888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6"/>
  <sheetViews>
    <sheetView tabSelected="1" workbookViewId="0">
      <selection activeCell="A2" sqref="A2:M2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0.5" customHeight="1" x14ac:dyDescent="0.3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6.25" customHeight="1" x14ac:dyDescent="0.25">
      <c r="A2" s="53" t="s">
        <v>79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>
        <v>1</v>
      </c>
      <c r="B4" s="7" t="s">
        <v>14</v>
      </c>
      <c r="C4" s="8" t="s">
        <v>15</v>
      </c>
      <c r="D4" s="9" t="s">
        <v>16</v>
      </c>
      <c r="E4" s="10" t="s">
        <v>17</v>
      </c>
      <c r="F4" s="11" t="s">
        <v>18</v>
      </c>
      <c r="G4" s="12">
        <v>54900</v>
      </c>
      <c r="H4" s="12">
        <f>G4*2.87/100</f>
        <v>1575.63</v>
      </c>
      <c r="I4" s="12">
        <v>2545.56</v>
      </c>
      <c r="J4" s="12">
        <f>G4*3.04/100</f>
        <v>1668.96</v>
      </c>
      <c r="K4" s="12">
        <v>2232.8000000000002</v>
      </c>
      <c r="L4" s="13">
        <f>H4+I4+J4+K4</f>
        <v>8022.9500000000007</v>
      </c>
      <c r="M4" s="12">
        <f>G4-L4</f>
        <v>46877.05</v>
      </c>
    </row>
    <row r="5" spans="1:13" ht="14.25" customHeight="1" x14ac:dyDescent="0.25">
      <c r="A5" s="14">
        <f>A4+1</f>
        <v>2</v>
      </c>
      <c r="B5" s="15" t="s">
        <v>19</v>
      </c>
      <c r="C5" s="16" t="s">
        <v>20</v>
      </c>
      <c r="D5" s="9" t="s">
        <v>16</v>
      </c>
      <c r="E5" s="11" t="s">
        <v>21</v>
      </c>
      <c r="F5" s="11" t="s">
        <v>18</v>
      </c>
      <c r="G5" s="17">
        <v>20000</v>
      </c>
      <c r="H5" s="17">
        <v>574</v>
      </c>
      <c r="I5" s="17">
        <v>0</v>
      </c>
      <c r="J5" s="17">
        <v>608</v>
      </c>
      <c r="K5" s="17">
        <v>25</v>
      </c>
      <c r="L5" s="18">
        <f t="shared" ref="L5" si="0">H5+I5+J5+K5</f>
        <v>1207</v>
      </c>
      <c r="M5" s="19">
        <f t="shared" ref="M5" si="1">G5-L5</f>
        <v>18793</v>
      </c>
    </row>
    <row r="6" spans="1:13" ht="14.25" customHeight="1" x14ac:dyDescent="0.25">
      <c r="A6" s="20"/>
      <c r="B6" s="15" t="s">
        <v>22</v>
      </c>
      <c r="C6" s="16"/>
      <c r="D6" s="9"/>
      <c r="E6" s="11">
        <f>COUNTA(E4:E5)</f>
        <v>2</v>
      </c>
      <c r="F6" s="11"/>
      <c r="G6" s="17">
        <f t="shared" ref="G6:L6" si="2">SUM(G4:G5)</f>
        <v>74900</v>
      </c>
      <c r="H6" s="17">
        <f t="shared" si="2"/>
        <v>2149.63</v>
      </c>
      <c r="I6" s="17">
        <f t="shared" si="2"/>
        <v>2545.56</v>
      </c>
      <c r="J6" s="17">
        <f t="shared" si="2"/>
        <v>2276.96</v>
      </c>
      <c r="K6" s="17">
        <f t="shared" si="2"/>
        <v>2257.8000000000002</v>
      </c>
      <c r="L6" s="18">
        <f t="shared" si="2"/>
        <v>9229.9500000000007</v>
      </c>
      <c r="M6" s="19">
        <f>G6-L6</f>
        <v>65670.05</v>
      </c>
    </row>
    <row r="7" spans="1:13" ht="14.25" customHeight="1" x14ac:dyDescent="0.25">
      <c r="A7" s="20"/>
      <c r="B7" s="15"/>
      <c r="C7" s="16"/>
      <c r="D7" s="9"/>
      <c r="E7" s="21"/>
      <c r="F7" s="21"/>
      <c r="G7" s="17"/>
      <c r="H7" s="22"/>
      <c r="I7" s="17"/>
      <c r="J7" s="23"/>
      <c r="K7" s="24"/>
      <c r="L7" s="6"/>
      <c r="M7" s="6"/>
    </row>
    <row r="8" spans="1:13" ht="22.5" customHeight="1" x14ac:dyDescent="0.25">
      <c r="A8" s="14">
        <f>A5+1</f>
        <v>3</v>
      </c>
      <c r="B8" s="15" t="s">
        <v>76</v>
      </c>
      <c r="C8" s="16" t="s">
        <v>15</v>
      </c>
      <c r="D8" s="9" t="s">
        <v>23</v>
      </c>
      <c r="E8" s="11" t="s">
        <v>24</v>
      </c>
      <c r="F8" s="11" t="s">
        <v>18</v>
      </c>
      <c r="G8" s="17">
        <v>38500</v>
      </c>
      <c r="H8" s="17">
        <v>1104.95</v>
      </c>
      <c r="I8" s="17">
        <v>230.95</v>
      </c>
      <c r="J8" s="17">
        <v>1170.4000000000001</v>
      </c>
      <c r="K8" s="17">
        <v>25</v>
      </c>
      <c r="L8" s="18">
        <f>H8+I8+J8+K8</f>
        <v>2531.3000000000002</v>
      </c>
      <c r="M8" s="19">
        <f t="shared" ref="M8:M9" si="3">G8-L8</f>
        <v>35968.699999999997</v>
      </c>
    </row>
    <row r="9" spans="1:13" ht="14.25" customHeight="1" x14ac:dyDescent="0.25">
      <c r="A9" s="14"/>
      <c r="B9" s="15" t="s">
        <v>22</v>
      </c>
      <c r="C9" s="16"/>
      <c r="D9" s="9"/>
      <c r="E9" s="11">
        <f>COUNTA(E8)</f>
        <v>1</v>
      </c>
      <c r="F9" s="11"/>
      <c r="G9" s="17">
        <f t="shared" ref="G9:L9" si="4">SUM(G8)</f>
        <v>38500</v>
      </c>
      <c r="H9" s="17">
        <f t="shared" si="4"/>
        <v>1104.95</v>
      </c>
      <c r="I9" s="17">
        <f t="shared" si="4"/>
        <v>230.95</v>
      </c>
      <c r="J9" s="17">
        <f t="shared" si="4"/>
        <v>1170.4000000000001</v>
      </c>
      <c r="K9" s="17">
        <f t="shared" si="4"/>
        <v>25</v>
      </c>
      <c r="L9" s="18">
        <f t="shared" si="4"/>
        <v>2531.3000000000002</v>
      </c>
      <c r="M9" s="19">
        <f t="shared" si="3"/>
        <v>35968.699999999997</v>
      </c>
    </row>
    <row r="10" spans="1:13" ht="14.25" customHeight="1" x14ac:dyDescent="0.25">
      <c r="A10" s="14"/>
      <c r="B10" s="15"/>
      <c r="C10" s="16"/>
      <c r="D10" s="9"/>
      <c r="E10" s="11"/>
      <c r="F10" s="11"/>
      <c r="G10" s="17"/>
      <c r="H10" s="17"/>
      <c r="I10" s="17"/>
      <c r="J10" s="17"/>
      <c r="K10" s="17"/>
      <c r="L10" s="18"/>
      <c r="M10" s="19"/>
    </row>
    <row r="11" spans="1:13" ht="35.25" customHeight="1" x14ac:dyDescent="0.25">
      <c r="A11" s="14">
        <f>A8+1</f>
        <v>4</v>
      </c>
      <c r="B11" s="15" t="s">
        <v>25</v>
      </c>
      <c r="C11" s="16" t="s">
        <v>15</v>
      </c>
      <c r="D11" s="9" t="s">
        <v>26</v>
      </c>
      <c r="E11" s="11" t="s">
        <v>27</v>
      </c>
      <c r="F11" s="11" t="s">
        <v>18</v>
      </c>
      <c r="G11" s="17">
        <v>61000</v>
      </c>
      <c r="H11" s="17">
        <f>G11*2.87/100</f>
        <v>1750.7</v>
      </c>
      <c r="I11" s="17">
        <v>3674.86</v>
      </c>
      <c r="J11" s="17">
        <f>G11*3.04/100</f>
        <v>1854.4</v>
      </c>
      <c r="K11" s="17">
        <f>25+2207.8</f>
        <v>2232.8000000000002</v>
      </c>
      <c r="L11" s="18">
        <f>H11+I11+J11+K11</f>
        <v>9512.760000000002</v>
      </c>
      <c r="M11" s="19">
        <f t="shared" ref="M11:M12" si="5">G11-L11</f>
        <v>51487.24</v>
      </c>
    </row>
    <row r="12" spans="1:13" ht="14.25" customHeight="1" x14ac:dyDescent="0.25">
      <c r="A12" s="14"/>
      <c r="B12" s="15" t="s">
        <v>22</v>
      </c>
      <c r="C12" s="16"/>
      <c r="D12" s="9"/>
      <c r="E12" s="11">
        <f>COUNTA(E11)</f>
        <v>1</v>
      </c>
      <c r="F12" s="11"/>
      <c r="G12" s="17">
        <f t="shared" ref="G12:L12" si="6">SUM(G11)</f>
        <v>61000</v>
      </c>
      <c r="H12" s="17">
        <f t="shared" si="6"/>
        <v>1750.7</v>
      </c>
      <c r="I12" s="17">
        <f t="shared" si="6"/>
        <v>3674.86</v>
      </c>
      <c r="J12" s="17">
        <f t="shared" si="6"/>
        <v>1854.4</v>
      </c>
      <c r="K12" s="17">
        <f t="shared" si="6"/>
        <v>2232.8000000000002</v>
      </c>
      <c r="L12" s="18">
        <f t="shared" si="6"/>
        <v>9512.760000000002</v>
      </c>
      <c r="M12" s="19">
        <f t="shared" si="5"/>
        <v>51487.24</v>
      </c>
    </row>
    <row r="13" spans="1:13" ht="15" customHeight="1" x14ac:dyDescent="0.25">
      <c r="A13" s="14"/>
      <c r="B13" s="15"/>
      <c r="C13" s="16"/>
      <c r="D13" s="9"/>
      <c r="E13" s="11"/>
      <c r="F13" s="11"/>
      <c r="G13" s="25"/>
      <c r="H13" s="25"/>
      <c r="I13" s="25"/>
      <c r="J13" s="25"/>
      <c r="K13" s="25"/>
      <c r="L13" s="22"/>
      <c r="M13" s="19"/>
    </row>
    <row r="14" spans="1:13" ht="36.75" customHeight="1" x14ac:dyDescent="0.25">
      <c r="A14" s="14">
        <f>A11+1</f>
        <v>5</v>
      </c>
      <c r="B14" s="15" t="s">
        <v>28</v>
      </c>
      <c r="C14" s="16" t="s">
        <v>20</v>
      </c>
      <c r="D14" s="9" t="s">
        <v>29</v>
      </c>
      <c r="E14" s="11" t="s">
        <v>30</v>
      </c>
      <c r="F14" s="11" t="s">
        <v>18</v>
      </c>
      <c r="G14" s="17">
        <v>35000</v>
      </c>
      <c r="H14" s="17">
        <v>1004.5</v>
      </c>
      <c r="I14" s="17">
        <v>0</v>
      </c>
      <c r="J14" s="17">
        <v>1064</v>
      </c>
      <c r="K14" s="17">
        <v>1128.9000000000001</v>
      </c>
      <c r="L14" s="18">
        <f t="shared" ref="L14:L16" si="7">H14+I14+J14+K14</f>
        <v>3197.4</v>
      </c>
      <c r="M14" s="19">
        <f t="shared" ref="M14:M16" si="8">G14-L14</f>
        <v>31802.6</v>
      </c>
    </row>
    <row r="15" spans="1:13" ht="45.75" customHeight="1" x14ac:dyDescent="0.25">
      <c r="A15" s="14">
        <f t="shared" ref="A15:A16" si="9">A14+1</f>
        <v>6</v>
      </c>
      <c r="B15" s="15" t="s">
        <v>31</v>
      </c>
      <c r="C15" s="16" t="s">
        <v>20</v>
      </c>
      <c r="D15" s="9" t="s">
        <v>29</v>
      </c>
      <c r="E15" s="11" t="s">
        <v>32</v>
      </c>
      <c r="F15" s="11" t="s">
        <v>18</v>
      </c>
      <c r="G15" s="17">
        <v>26840</v>
      </c>
      <c r="H15" s="17">
        <v>770.31</v>
      </c>
      <c r="I15" s="17">
        <v>0</v>
      </c>
      <c r="J15" s="17">
        <v>815.94</v>
      </c>
      <c r="K15" s="17">
        <v>1740.46</v>
      </c>
      <c r="L15" s="18">
        <f t="shared" si="7"/>
        <v>3326.71</v>
      </c>
      <c r="M15" s="19">
        <f>G15-L15</f>
        <v>23513.29</v>
      </c>
    </row>
    <row r="16" spans="1:13" ht="34.5" customHeight="1" x14ac:dyDescent="0.25">
      <c r="A16" s="14">
        <f t="shared" si="9"/>
        <v>7</v>
      </c>
      <c r="B16" s="15" t="s">
        <v>33</v>
      </c>
      <c r="C16" s="16" t="s">
        <v>20</v>
      </c>
      <c r="D16" s="9" t="s">
        <v>29</v>
      </c>
      <c r="E16" s="11" t="s">
        <v>34</v>
      </c>
      <c r="F16" s="11" t="s">
        <v>18</v>
      </c>
      <c r="G16" s="17">
        <v>38500</v>
      </c>
      <c r="H16" s="17">
        <v>1104.95</v>
      </c>
      <c r="I16" s="17">
        <v>230.95</v>
      </c>
      <c r="J16" s="17">
        <v>1170.4000000000001</v>
      </c>
      <c r="K16" s="17">
        <v>25</v>
      </c>
      <c r="L16" s="18">
        <f t="shared" si="7"/>
        <v>2531.3000000000002</v>
      </c>
      <c r="M16" s="19">
        <f t="shared" si="8"/>
        <v>35968.699999999997</v>
      </c>
    </row>
    <row r="17" spans="1:13" ht="12" customHeight="1" x14ac:dyDescent="0.25">
      <c r="A17" s="20"/>
      <c r="B17" s="15" t="s">
        <v>22</v>
      </c>
      <c r="C17" s="16"/>
      <c r="D17" s="15"/>
      <c r="E17" s="11">
        <f>COUNTA(E14:E16)</f>
        <v>3</v>
      </c>
      <c r="F17" s="26"/>
      <c r="G17" s="17">
        <f t="shared" ref="G17:M17" si="10">SUM(G14:G16)</f>
        <v>100340</v>
      </c>
      <c r="H17" s="17">
        <f t="shared" si="10"/>
        <v>2879.76</v>
      </c>
      <c r="I17" s="17">
        <f t="shared" si="10"/>
        <v>230.95</v>
      </c>
      <c r="J17" s="17">
        <f t="shared" si="10"/>
        <v>3050.34</v>
      </c>
      <c r="K17" s="17">
        <f t="shared" si="10"/>
        <v>2894.36</v>
      </c>
      <c r="L17" s="18">
        <f t="shared" si="10"/>
        <v>9055.41</v>
      </c>
      <c r="M17" s="19">
        <f t="shared" si="10"/>
        <v>91284.59</v>
      </c>
    </row>
    <row r="18" spans="1:13" ht="13.5" customHeight="1" x14ac:dyDescent="0.25">
      <c r="A18" s="20"/>
      <c r="B18" s="15"/>
      <c r="C18" s="16"/>
      <c r="D18" s="9"/>
      <c r="E18" s="11"/>
      <c r="F18" s="11"/>
      <c r="G18" s="17"/>
      <c r="H18" s="17"/>
      <c r="I18" s="17"/>
      <c r="J18" s="17"/>
      <c r="K18" s="17"/>
      <c r="L18" s="22"/>
      <c r="M18" s="19"/>
    </row>
    <row r="19" spans="1:13" ht="14.25" customHeight="1" x14ac:dyDescent="0.25">
      <c r="A19" s="14">
        <f>A15+1</f>
        <v>7</v>
      </c>
      <c r="B19" s="15" t="s">
        <v>78</v>
      </c>
      <c r="C19" s="16" t="s">
        <v>15</v>
      </c>
      <c r="D19" s="9" t="s">
        <v>36</v>
      </c>
      <c r="E19" s="11" t="s">
        <v>77</v>
      </c>
      <c r="F19" s="11" t="s">
        <v>18</v>
      </c>
      <c r="G19" s="17">
        <v>80000</v>
      </c>
      <c r="H19" s="17">
        <v>2296</v>
      </c>
      <c r="I19" s="17">
        <v>7400.87</v>
      </c>
      <c r="J19" s="17">
        <v>2432</v>
      </c>
      <c r="K19" s="17">
        <v>25</v>
      </c>
      <c r="L19" s="18">
        <f t="shared" ref="L19" si="11">H19+I19+J19+K19</f>
        <v>12153.869999999999</v>
      </c>
      <c r="M19" s="19">
        <f t="shared" ref="M19" si="12">G19-L19</f>
        <v>67846.13</v>
      </c>
    </row>
    <row r="20" spans="1:13" ht="14.25" customHeight="1" x14ac:dyDescent="0.25">
      <c r="A20" s="14">
        <f>A16+1</f>
        <v>8</v>
      </c>
      <c r="B20" s="15" t="s">
        <v>35</v>
      </c>
      <c r="C20" s="16" t="s">
        <v>20</v>
      </c>
      <c r="D20" s="9" t="s">
        <v>36</v>
      </c>
      <c r="E20" s="11" t="s">
        <v>37</v>
      </c>
      <c r="F20" s="11" t="s">
        <v>18</v>
      </c>
      <c r="G20" s="17">
        <v>48800</v>
      </c>
      <c r="H20" s="17">
        <v>1400.56</v>
      </c>
      <c r="I20" s="17">
        <v>1684.64</v>
      </c>
      <c r="J20" s="17">
        <v>1483.52</v>
      </c>
      <c r="K20" s="17">
        <v>480.6</v>
      </c>
      <c r="L20" s="18">
        <f t="shared" ref="L20:L24" si="13">H20+I20+J20+K20</f>
        <v>5049.32</v>
      </c>
      <c r="M20" s="19">
        <f t="shared" ref="M20:M24" si="14">G20-L20</f>
        <v>43750.68</v>
      </c>
    </row>
    <row r="21" spans="1:13" ht="23.25" customHeight="1" x14ac:dyDescent="0.25">
      <c r="A21" s="14">
        <f t="shared" ref="A21:A23" si="15">A20+1</f>
        <v>9</v>
      </c>
      <c r="B21" s="15" t="s">
        <v>38</v>
      </c>
      <c r="C21" s="16" t="s">
        <v>15</v>
      </c>
      <c r="D21" s="9" t="s">
        <v>36</v>
      </c>
      <c r="E21" s="11" t="s">
        <v>39</v>
      </c>
      <c r="F21" s="11" t="s">
        <v>18</v>
      </c>
      <c r="G21" s="17">
        <v>42700</v>
      </c>
      <c r="H21" s="17">
        <v>1225.49</v>
      </c>
      <c r="I21" s="17">
        <v>566.4</v>
      </c>
      <c r="J21" s="17">
        <v>1298.08</v>
      </c>
      <c r="K21" s="17">
        <v>1740.46</v>
      </c>
      <c r="L21" s="18">
        <f t="shared" si="13"/>
        <v>4830.43</v>
      </c>
      <c r="M21" s="19">
        <f>G21-L21</f>
        <v>37869.57</v>
      </c>
    </row>
    <row r="22" spans="1:13" ht="21" customHeight="1" x14ac:dyDescent="0.25">
      <c r="A22" s="14">
        <f t="shared" si="15"/>
        <v>10</v>
      </c>
      <c r="B22" s="27" t="s">
        <v>40</v>
      </c>
      <c r="C22" s="28" t="s">
        <v>20</v>
      </c>
      <c r="D22" s="9" t="s">
        <v>36</v>
      </c>
      <c r="E22" s="11" t="s">
        <v>41</v>
      </c>
      <c r="F22" s="11" t="s">
        <v>18</v>
      </c>
      <c r="G22" s="17">
        <v>65000</v>
      </c>
      <c r="H22" s="17">
        <v>1865.5</v>
      </c>
      <c r="I22" s="17">
        <v>4427.58</v>
      </c>
      <c r="J22" s="17">
        <v>1976</v>
      </c>
      <c r="K22" s="17">
        <v>25</v>
      </c>
      <c r="L22" s="18">
        <f t="shared" si="13"/>
        <v>8294.08</v>
      </c>
      <c r="M22" s="19">
        <f t="shared" si="14"/>
        <v>56705.919999999998</v>
      </c>
    </row>
    <row r="23" spans="1:13" ht="26.25" customHeight="1" x14ac:dyDescent="0.25">
      <c r="A23" s="14">
        <f t="shared" si="15"/>
        <v>11</v>
      </c>
      <c r="B23" s="15" t="s">
        <v>42</v>
      </c>
      <c r="C23" s="16" t="s">
        <v>15</v>
      </c>
      <c r="D23" s="9" t="s">
        <v>36</v>
      </c>
      <c r="E23" s="11" t="s">
        <v>43</v>
      </c>
      <c r="F23" s="11" t="s">
        <v>18</v>
      </c>
      <c r="G23" s="17">
        <v>27500</v>
      </c>
      <c r="H23" s="17">
        <v>789.25</v>
      </c>
      <c r="I23" s="17">
        <v>0</v>
      </c>
      <c r="J23" s="17">
        <v>836</v>
      </c>
      <c r="K23" s="17">
        <v>25</v>
      </c>
      <c r="L23" s="18">
        <f t="shared" si="13"/>
        <v>1650.25</v>
      </c>
      <c r="M23" s="19">
        <f t="shared" si="14"/>
        <v>25849.75</v>
      </c>
    </row>
    <row r="24" spans="1:13" ht="26.25" customHeight="1" x14ac:dyDescent="0.25">
      <c r="A24" s="14">
        <f>A23+1</f>
        <v>12</v>
      </c>
      <c r="B24" s="27" t="s">
        <v>44</v>
      </c>
      <c r="C24" s="28" t="s">
        <v>20</v>
      </c>
      <c r="D24" s="9" t="s">
        <v>36</v>
      </c>
      <c r="E24" s="11" t="s">
        <v>45</v>
      </c>
      <c r="F24" s="11" t="s">
        <v>18</v>
      </c>
      <c r="G24" s="17">
        <v>52690</v>
      </c>
      <c r="H24" s="17">
        <v>1512.2</v>
      </c>
      <c r="I24" s="17">
        <v>2233.65</v>
      </c>
      <c r="J24" s="17">
        <v>1601.78</v>
      </c>
      <c r="K24" s="17">
        <v>25</v>
      </c>
      <c r="L24" s="18">
        <f t="shared" si="13"/>
        <v>5372.63</v>
      </c>
      <c r="M24" s="19">
        <f t="shared" si="14"/>
        <v>47317.37</v>
      </c>
    </row>
    <row r="25" spans="1:13" ht="21.75" customHeight="1" x14ac:dyDescent="0.25">
      <c r="A25" s="20"/>
      <c r="B25" s="15" t="s">
        <v>22</v>
      </c>
      <c r="C25" s="16"/>
      <c r="D25" s="9"/>
      <c r="E25" s="11">
        <f>COUNTA(E20:E24)</f>
        <v>5</v>
      </c>
      <c r="F25" s="11"/>
      <c r="G25" s="17">
        <f t="shared" ref="G25:L25" si="16">SUM(G19:G24)</f>
        <v>316690</v>
      </c>
      <c r="H25" s="17">
        <f t="shared" si="16"/>
        <v>9089</v>
      </c>
      <c r="I25" s="17">
        <f t="shared" si="16"/>
        <v>16313.14</v>
      </c>
      <c r="J25" s="17">
        <f t="shared" si="16"/>
        <v>9627.380000000001</v>
      </c>
      <c r="K25" s="17">
        <f t="shared" si="16"/>
        <v>2321.06</v>
      </c>
      <c r="L25" s="18">
        <f t="shared" si="16"/>
        <v>37350.579999999994</v>
      </c>
      <c r="M25" s="19">
        <f>G25-L25</f>
        <v>279339.42</v>
      </c>
    </row>
    <row r="26" spans="1:13" ht="14.25" customHeight="1" x14ac:dyDescent="0.25">
      <c r="A26" s="20"/>
      <c r="B26" s="15"/>
      <c r="C26" s="16"/>
      <c r="D26" s="9"/>
      <c r="E26" s="11"/>
      <c r="F26" s="11"/>
      <c r="G26" s="17"/>
      <c r="H26" s="17"/>
      <c r="I26" s="17"/>
      <c r="J26" s="17"/>
      <c r="K26" s="17"/>
      <c r="L26" s="18"/>
      <c r="M26" s="19"/>
    </row>
    <row r="27" spans="1:13" ht="45" customHeight="1" x14ac:dyDescent="0.25">
      <c r="A27" s="14">
        <v>13</v>
      </c>
      <c r="B27" s="15" t="s">
        <v>46</v>
      </c>
      <c r="C27" s="16" t="s">
        <v>15</v>
      </c>
      <c r="D27" s="9" t="s">
        <v>47</v>
      </c>
      <c r="E27" s="9" t="s">
        <v>48</v>
      </c>
      <c r="F27" s="11" t="s">
        <v>18</v>
      </c>
      <c r="G27" s="17">
        <v>60500</v>
      </c>
      <c r="H27" s="17">
        <v>1736.35</v>
      </c>
      <c r="I27" s="17">
        <v>3580.77</v>
      </c>
      <c r="J27" s="17">
        <v>1839.2</v>
      </c>
      <c r="K27" s="17">
        <v>25</v>
      </c>
      <c r="L27" s="18">
        <f t="shared" ref="L27:L28" si="17">H27+I27+J27+K27</f>
        <v>7181.32</v>
      </c>
      <c r="M27" s="19">
        <f t="shared" ref="M27:M28" si="18">G27-L27</f>
        <v>53318.68</v>
      </c>
    </row>
    <row r="28" spans="1:13" ht="15.75" customHeight="1" x14ac:dyDescent="0.25">
      <c r="A28" s="20"/>
      <c r="B28" s="15" t="s">
        <v>22</v>
      </c>
      <c r="C28" s="16"/>
      <c r="D28" s="9"/>
      <c r="E28" s="11">
        <v>1</v>
      </c>
      <c r="F28" s="11"/>
      <c r="G28" s="17">
        <v>60500</v>
      </c>
      <c r="H28" s="17">
        <v>1736.35</v>
      </c>
      <c r="I28" s="17">
        <v>3580.77</v>
      </c>
      <c r="J28" s="17">
        <v>1839.2</v>
      </c>
      <c r="K28" s="17">
        <v>25</v>
      </c>
      <c r="L28" s="18">
        <f t="shared" si="17"/>
        <v>7181.32</v>
      </c>
      <c r="M28" s="19">
        <f t="shared" si="18"/>
        <v>53318.68</v>
      </c>
    </row>
    <row r="29" spans="1:13" ht="13.5" customHeight="1" x14ac:dyDescent="0.25">
      <c r="A29" s="20"/>
      <c r="B29" s="15"/>
      <c r="C29" s="16"/>
      <c r="D29" s="9"/>
      <c r="E29" s="11"/>
      <c r="F29" s="11"/>
      <c r="G29" s="25"/>
      <c r="H29" s="25"/>
      <c r="I29" s="25"/>
      <c r="J29" s="25"/>
      <c r="K29" s="25"/>
      <c r="L29" s="22"/>
      <c r="M29" s="19"/>
    </row>
    <row r="30" spans="1:13" ht="36" customHeight="1" x14ac:dyDescent="0.25">
      <c r="A30" s="14">
        <f>A27+1</f>
        <v>14</v>
      </c>
      <c r="B30" s="15" t="s">
        <v>49</v>
      </c>
      <c r="C30" s="16" t="s">
        <v>15</v>
      </c>
      <c r="D30" s="9" t="s">
        <v>50</v>
      </c>
      <c r="E30" s="11" t="s">
        <v>51</v>
      </c>
      <c r="F30" s="11" t="s">
        <v>18</v>
      </c>
      <c r="G30" s="17">
        <v>30000</v>
      </c>
      <c r="H30" s="17">
        <v>861</v>
      </c>
      <c r="I30" s="17">
        <v>0</v>
      </c>
      <c r="J30" s="17">
        <v>912</v>
      </c>
      <c r="K30" s="17">
        <v>25</v>
      </c>
      <c r="L30" s="18">
        <f t="shared" ref="L30:L36" si="19">H30+I30+J30+K30</f>
        <v>1798</v>
      </c>
      <c r="M30" s="19">
        <f t="shared" ref="M30:M38" si="20">G30-L30</f>
        <v>28202</v>
      </c>
    </row>
    <row r="31" spans="1:13" ht="37.5" customHeight="1" x14ac:dyDescent="0.25">
      <c r="A31" s="14">
        <f t="shared" ref="A31:A36" si="21">A30+1</f>
        <v>15</v>
      </c>
      <c r="B31" s="27" t="s">
        <v>52</v>
      </c>
      <c r="C31" s="29" t="s">
        <v>15</v>
      </c>
      <c r="D31" s="9" t="s">
        <v>50</v>
      </c>
      <c r="E31" s="11" t="s">
        <v>53</v>
      </c>
      <c r="F31" s="11" t="s">
        <v>18</v>
      </c>
      <c r="G31" s="17">
        <v>30000</v>
      </c>
      <c r="H31" s="17">
        <v>861</v>
      </c>
      <c r="I31" s="17">
        <v>0</v>
      </c>
      <c r="J31" s="17">
        <v>912</v>
      </c>
      <c r="K31" s="17">
        <v>25</v>
      </c>
      <c r="L31" s="18">
        <f t="shared" si="19"/>
        <v>1798</v>
      </c>
      <c r="M31" s="19">
        <f t="shared" si="20"/>
        <v>28202</v>
      </c>
    </row>
    <row r="32" spans="1:13" ht="40.5" customHeight="1" x14ac:dyDescent="0.25">
      <c r="A32" s="14">
        <f t="shared" si="21"/>
        <v>16</v>
      </c>
      <c r="B32" s="27" t="s">
        <v>54</v>
      </c>
      <c r="C32" s="28" t="s">
        <v>15</v>
      </c>
      <c r="D32" s="9" t="s">
        <v>50</v>
      </c>
      <c r="E32" s="11" t="s">
        <v>51</v>
      </c>
      <c r="F32" s="11" t="s">
        <v>18</v>
      </c>
      <c r="G32" s="17">
        <v>37400</v>
      </c>
      <c r="H32" s="17">
        <v>1073.3800000000001</v>
      </c>
      <c r="I32" s="17">
        <v>0</v>
      </c>
      <c r="J32" s="17">
        <v>1136.96</v>
      </c>
      <c r="K32" s="17">
        <v>1740.46</v>
      </c>
      <c r="L32" s="18">
        <f t="shared" si="19"/>
        <v>3950.8</v>
      </c>
      <c r="M32" s="19">
        <f t="shared" si="20"/>
        <v>33449.199999999997</v>
      </c>
    </row>
    <row r="33" spans="1:13" ht="36.75" customHeight="1" x14ac:dyDescent="0.25">
      <c r="A33" s="14">
        <f t="shared" si="21"/>
        <v>17</v>
      </c>
      <c r="B33" s="27" t="s">
        <v>55</v>
      </c>
      <c r="C33" s="28" t="s">
        <v>15</v>
      </c>
      <c r="D33" s="9" t="s">
        <v>50</v>
      </c>
      <c r="E33" s="30" t="s">
        <v>56</v>
      </c>
      <c r="F33" s="11" t="s">
        <v>18</v>
      </c>
      <c r="G33" s="17">
        <v>38500</v>
      </c>
      <c r="H33" s="17">
        <v>1104.95</v>
      </c>
      <c r="I33" s="17">
        <v>230.95</v>
      </c>
      <c r="J33" s="17">
        <v>1170.4000000000001</v>
      </c>
      <c r="K33" s="17">
        <v>1847.4</v>
      </c>
      <c r="L33" s="18">
        <f t="shared" si="19"/>
        <v>4353.7000000000007</v>
      </c>
      <c r="M33" s="19">
        <f t="shared" si="20"/>
        <v>34146.300000000003</v>
      </c>
    </row>
    <row r="34" spans="1:13" ht="38.25" customHeight="1" x14ac:dyDescent="0.25">
      <c r="A34" s="14">
        <f t="shared" si="21"/>
        <v>18</v>
      </c>
      <c r="B34" s="27" t="s">
        <v>57</v>
      </c>
      <c r="C34" s="28" t="s">
        <v>15</v>
      </c>
      <c r="D34" s="9" t="s">
        <v>50</v>
      </c>
      <c r="E34" s="30" t="s">
        <v>56</v>
      </c>
      <c r="F34" s="11" t="s">
        <v>18</v>
      </c>
      <c r="G34" s="17">
        <v>38500</v>
      </c>
      <c r="H34" s="17">
        <v>1104.95</v>
      </c>
      <c r="I34" s="17">
        <v>0</v>
      </c>
      <c r="J34" s="17">
        <v>1170.4000000000001</v>
      </c>
      <c r="K34" s="17">
        <v>2196.06</v>
      </c>
      <c r="L34" s="18">
        <f t="shared" si="19"/>
        <v>4471.41</v>
      </c>
      <c r="M34" s="19">
        <f t="shared" si="20"/>
        <v>34028.589999999997</v>
      </c>
    </row>
    <row r="35" spans="1:13" ht="37.5" customHeight="1" x14ac:dyDescent="0.25">
      <c r="A35" s="14">
        <f t="shared" si="21"/>
        <v>19</v>
      </c>
      <c r="B35" s="27" t="s">
        <v>58</v>
      </c>
      <c r="C35" s="28" t="s">
        <v>15</v>
      </c>
      <c r="D35" s="9" t="s">
        <v>50</v>
      </c>
      <c r="E35" s="30" t="s">
        <v>59</v>
      </c>
      <c r="F35" s="11" t="s">
        <v>18</v>
      </c>
      <c r="G35" s="17">
        <v>27000</v>
      </c>
      <c r="H35" s="17">
        <f>G35*2.87/100</f>
        <v>774.9</v>
      </c>
      <c r="I35" s="17">
        <v>0</v>
      </c>
      <c r="J35" s="17">
        <f>G35*3.04/100</f>
        <v>820.8</v>
      </c>
      <c r="K35" s="17">
        <v>25</v>
      </c>
      <c r="L35" s="18">
        <f t="shared" si="19"/>
        <v>1620.6999999999998</v>
      </c>
      <c r="M35" s="19">
        <f t="shared" si="20"/>
        <v>25379.3</v>
      </c>
    </row>
    <row r="36" spans="1:13" ht="40.5" customHeight="1" x14ac:dyDescent="0.25">
      <c r="A36" s="14">
        <f t="shared" si="21"/>
        <v>20</v>
      </c>
      <c r="B36" s="27" t="s">
        <v>60</v>
      </c>
      <c r="C36" s="28" t="s">
        <v>15</v>
      </c>
      <c r="D36" s="9" t="s">
        <v>50</v>
      </c>
      <c r="E36" s="30" t="s">
        <v>56</v>
      </c>
      <c r="F36" s="11" t="s">
        <v>18</v>
      </c>
      <c r="G36" s="17">
        <v>38500</v>
      </c>
      <c r="H36" s="17">
        <v>1104.95</v>
      </c>
      <c r="I36" s="17">
        <v>0</v>
      </c>
      <c r="J36" s="17">
        <v>1170.4000000000001</v>
      </c>
      <c r="K36" s="17">
        <f>4559.82</f>
        <v>4559.82</v>
      </c>
      <c r="L36" s="18">
        <f t="shared" si="19"/>
        <v>6835.17</v>
      </c>
      <c r="M36" s="19">
        <f t="shared" si="20"/>
        <v>31664.83</v>
      </c>
    </row>
    <row r="37" spans="1:13" ht="15.75" customHeight="1" x14ac:dyDescent="0.25">
      <c r="A37" s="20"/>
      <c r="B37" s="15" t="s">
        <v>22</v>
      </c>
      <c r="C37" s="16"/>
      <c r="D37" s="9"/>
      <c r="E37" s="11">
        <f>COUNTA(E30:E36)</f>
        <v>7</v>
      </c>
      <c r="F37" s="11"/>
      <c r="G37" s="17">
        <f t="shared" ref="G37:L37" si="22">SUM(G30:G36)</f>
        <v>239900</v>
      </c>
      <c r="H37" s="17">
        <f t="shared" si="22"/>
        <v>6885.1299999999992</v>
      </c>
      <c r="I37" s="17">
        <f t="shared" si="22"/>
        <v>230.95</v>
      </c>
      <c r="J37" s="17">
        <f t="shared" si="22"/>
        <v>7292.9600000000009</v>
      </c>
      <c r="K37" s="17">
        <f t="shared" si="22"/>
        <v>10418.74</v>
      </c>
      <c r="L37" s="18">
        <f t="shared" si="22"/>
        <v>24827.78</v>
      </c>
      <c r="M37" s="19">
        <f t="shared" si="20"/>
        <v>215072.22</v>
      </c>
    </row>
    <row r="38" spans="1:13" ht="21.75" customHeight="1" x14ac:dyDescent="0.25">
      <c r="A38" s="14">
        <f>A36+1</f>
        <v>21</v>
      </c>
      <c r="B38" s="15" t="s">
        <v>61</v>
      </c>
      <c r="C38" s="16" t="s">
        <v>15</v>
      </c>
      <c r="D38" s="9" t="s">
        <v>62</v>
      </c>
      <c r="E38" s="11" t="s">
        <v>63</v>
      </c>
      <c r="F38" s="11" t="s">
        <v>18</v>
      </c>
      <c r="G38" s="17">
        <v>54900</v>
      </c>
      <c r="H38" s="17">
        <f>G38*2.87/100</f>
        <v>1575.63</v>
      </c>
      <c r="I38" s="17">
        <v>2288.2399999999998</v>
      </c>
      <c r="J38" s="17">
        <f>G38*3.04/100</f>
        <v>1668.96</v>
      </c>
      <c r="K38" s="17">
        <v>3107.26</v>
      </c>
      <c r="L38" s="18">
        <f>H38+I38+J38+K38</f>
        <v>8640.09</v>
      </c>
      <c r="M38" s="19">
        <f t="shared" si="20"/>
        <v>46259.91</v>
      </c>
    </row>
    <row r="39" spans="1:13" ht="15.75" customHeight="1" x14ac:dyDescent="0.25">
      <c r="A39" s="14"/>
      <c r="B39" s="15" t="s">
        <v>22</v>
      </c>
      <c r="C39" s="16"/>
      <c r="D39" s="9"/>
      <c r="E39" s="11">
        <f>COUNTA(E38)</f>
        <v>1</v>
      </c>
      <c r="F39" s="11"/>
      <c r="G39" s="17">
        <f t="shared" ref="G39:M39" si="23">SUM(G38)</f>
        <v>54900</v>
      </c>
      <c r="H39" s="17">
        <f t="shared" si="23"/>
        <v>1575.63</v>
      </c>
      <c r="I39" s="17">
        <f t="shared" si="23"/>
        <v>2288.2399999999998</v>
      </c>
      <c r="J39" s="17">
        <f t="shared" si="23"/>
        <v>1668.96</v>
      </c>
      <c r="K39" s="17">
        <f t="shared" si="23"/>
        <v>3107.26</v>
      </c>
      <c r="L39" s="18">
        <f t="shared" si="23"/>
        <v>8640.09</v>
      </c>
      <c r="M39" s="19">
        <f t="shared" si="23"/>
        <v>46259.91</v>
      </c>
    </row>
    <row r="40" spans="1:13" ht="14.25" customHeight="1" x14ac:dyDescent="0.25">
      <c r="A40" s="14"/>
      <c r="B40" s="15"/>
      <c r="C40" s="16"/>
      <c r="D40" s="9"/>
      <c r="E40" s="11"/>
      <c r="F40" s="11"/>
      <c r="G40" s="17"/>
      <c r="H40" s="17"/>
      <c r="I40" s="17"/>
      <c r="J40" s="17"/>
      <c r="K40" s="17"/>
      <c r="L40" s="18"/>
      <c r="M40" s="19"/>
    </row>
    <row r="41" spans="1:13" ht="22.5" customHeight="1" x14ac:dyDescent="0.25">
      <c r="A41" s="14">
        <f>A38+1</f>
        <v>22</v>
      </c>
      <c r="B41" s="15" t="s">
        <v>64</v>
      </c>
      <c r="C41" s="16" t="s">
        <v>15</v>
      </c>
      <c r="D41" s="9" t="s">
        <v>65</v>
      </c>
      <c r="E41" s="11" t="s">
        <v>66</v>
      </c>
      <c r="F41" s="11" t="s">
        <v>18</v>
      </c>
      <c r="G41" s="17">
        <v>70000</v>
      </c>
      <c r="H41" s="17">
        <f>G41*2.87/100</f>
        <v>2009</v>
      </c>
      <c r="I41" s="17">
        <v>5368.48</v>
      </c>
      <c r="J41" s="17">
        <f>G41*3.04/100</f>
        <v>2128</v>
      </c>
      <c r="K41" s="17">
        <v>25</v>
      </c>
      <c r="L41" s="18">
        <f t="shared" ref="L41:L42" si="24">H41+I41+J41+K41</f>
        <v>9530.48</v>
      </c>
      <c r="M41" s="19">
        <f t="shared" ref="M41:M42" si="25">G41-L41</f>
        <v>60469.520000000004</v>
      </c>
    </row>
    <row r="42" spans="1:13" ht="21.75" customHeight="1" x14ac:dyDescent="0.25">
      <c r="A42" s="14">
        <f>A41+1</f>
        <v>23</v>
      </c>
      <c r="B42" s="15" t="s">
        <v>67</v>
      </c>
      <c r="C42" s="16" t="s">
        <v>15</v>
      </c>
      <c r="D42" s="9" t="s">
        <v>65</v>
      </c>
      <c r="E42" s="11" t="s">
        <v>68</v>
      </c>
      <c r="F42" s="11" t="s">
        <v>18</v>
      </c>
      <c r="G42" s="17">
        <v>34100</v>
      </c>
      <c r="H42" s="17">
        <v>978.67</v>
      </c>
      <c r="I42" s="17">
        <v>0</v>
      </c>
      <c r="J42" s="17">
        <v>1036.6400000000001</v>
      </c>
      <c r="K42" s="17">
        <v>25</v>
      </c>
      <c r="L42" s="18">
        <f t="shared" si="24"/>
        <v>2040.31</v>
      </c>
      <c r="M42" s="19">
        <f t="shared" si="25"/>
        <v>32059.69</v>
      </c>
    </row>
    <row r="43" spans="1:13" ht="14.25" customHeight="1" x14ac:dyDescent="0.25">
      <c r="A43" s="14"/>
      <c r="B43" s="15" t="s">
        <v>22</v>
      </c>
      <c r="C43" s="16"/>
      <c r="D43" s="9"/>
      <c r="E43" s="11">
        <f>COUNTA(E41:E42)</f>
        <v>2</v>
      </c>
      <c r="F43" s="11"/>
      <c r="G43" s="17">
        <f t="shared" ref="G43:H43" si="26">SUM(G41:G42)</f>
        <v>104100</v>
      </c>
      <c r="H43" s="17">
        <f t="shared" si="26"/>
        <v>2987.67</v>
      </c>
      <c r="I43" s="17">
        <f>I41+I42</f>
        <v>5368.48</v>
      </c>
      <c r="J43" s="17">
        <f t="shared" ref="J43:M43" si="27">SUM(J41:J42)</f>
        <v>3164.6400000000003</v>
      </c>
      <c r="K43" s="17">
        <f t="shared" si="27"/>
        <v>50</v>
      </c>
      <c r="L43" s="18">
        <f t="shared" si="27"/>
        <v>11570.789999999999</v>
      </c>
      <c r="M43" s="19">
        <f t="shared" si="27"/>
        <v>92529.21</v>
      </c>
    </row>
    <row r="44" spans="1:13" ht="14.25" customHeight="1" x14ac:dyDescent="0.25">
      <c r="A44" s="14"/>
      <c r="B44" s="15"/>
      <c r="C44" s="16"/>
      <c r="D44" s="9"/>
      <c r="E44" s="11"/>
      <c r="F44" s="11"/>
      <c r="G44" s="17"/>
      <c r="H44" s="17"/>
      <c r="I44" s="17"/>
      <c r="J44" s="17"/>
      <c r="K44" s="17"/>
      <c r="L44" s="18"/>
      <c r="M44" s="19"/>
    </row>
    <row r="45" spans="1:13" ht="23.25" customHeight="1" x14ac:dyDescent="0.25">
      <c r="A45" s="14">
        <f>A42+1</f>
        <v>24</v>
      </c>
      <c r="B45" s="15" t="s">
        <v>69</v>
      </c>
      <c r="C45" s="16" t="s">
        <v>15</v>
      </c>
      <c r="D45" s="9" t="s">
        <v>70</v>
      </c>
      <c r="E45" s="9" t="s">
        <v>71</v>
      </c>
      <c r="F45" s="11" t="s">
        <v>18</v>
      </c>
      <c r="G45" s="17">
        <v>42700</v>
      </c>
      <c r="H45" s="17">
        <v>1225.49</v>
      </c>
      <c r="I45" s="17">
        <v>823.71</v>
      </c>
      <c r="J45" s="17">
        <v>1298.08</v>
      </c>
      <c r="K45" s="17">
        <v>25</v>
      </c>
      <c r="L45" s="18">
        <f t="shared" ref="L45:L46" si="28">H45+I45+J45+K45</f>
        <v>3372.2799999999997</v>
      </c>
      <c r="M45" s="19">
        <f t="shared" ref="M45" si="29">G45-L45</f>
        <v>39327.72</v>
      </c>
    </row>
    <row r="46" spans="1:13" ht="14.25" customHeight="1" x14ac:dyDescent="0.25">
      <c r="A46" s="31"/>
      <c r="B46" s="32" t="s">
        <v>22</v>
      </c>
      <c r="C46" s="33"/>
      <c r="D46" s="34"/>
      <c r="E46" s="45">
        <v>1</v>
      </c>
      <c r="F46" s="45"/>
      <c r="G46" s="46">
        <v>42700</v>
      </c>
      <c r="H46" s="46">
        <v>1225.49</v>
      </c>
      <c r="I46" s="46">
        <v>823.71</v>
      </c>
      <c r="J46" s="46">
        <v>1298.08</v>
      </c>
      <c r="K46" s="46">
        <v>25</v>
      </c>
      <c r="L46" s="18">
        <f t="shared" si="28"/>
        <v>3372.2799999999997</v>
      </c>
      <c r="M46" s="35">
        <f>G46-L46</f>
        <v>39327.72</v>
      </c>
    </row>
    <row r="47" spans="1:13" ht="14.25" customHeight="1" x14ac:dyDescent="0.25">
      <c r="A47" s="31"/>
      <c r="B47" s="32"/>
      <c r="C47" s="33"/>
      <c r="D47" s="47"/>
      <c r="E47" s="49"/>
      <c r="F47" s="49"/>
      <c r="G47" s="50"/>
      <c r="H47" s="50"/>
      <c r="I47" s="50"/>
      <c r="J47" s="50"/>
      <c r="K47" s="50"/>
      <c r="L47" s="50"/>
      <c r="M47" s="48"/>
    </row>
    <row r="48" spans="1:13" ht="14.25" customHeight="1" x14ac:dyDescent="0.25">
      <c r="A48" s="31"/>
      <c r="B48" s="32" t="s">
        <v>72</v>
      </c>
      <c r="C48" s="33"/>
      <c r="D48" s="34"/>
      <c r="E48" s="33">
        <f t="shared" ref="E48:L48" si="30">E6+E9+E17+E25+E37+E39+E43+E46+E28+E12</f>
        <v>24</v>
      </c>
      <c r="F48" s="33">
        <f t="shared" si="30"/>
        <v>0</v>
      </c>
      <c r="G48" s="36">
        <f t="shared" si="30"/>
        <v>1093530</v>
      </c>
      <c r="H48" s="36">
        <f t="shared" si="30"/>
        <v>31384.310000000005</v>
      </c>
      <c r="I48" s="36">
        <f t="shared" si="30"/>
        <v>35287.61</v>
      </c>
      <c r="J48" s="36">
        <f t="shared" si="30"/>
        <v>33243.32</v>
      </c>
      <c r="K48" s="36">
        <f t="shared" si="30"/>
        <v>23357.02</v>
      </c>
      <c r="L48" s="36">
        <f t="shared" si="30"/>
        <v>123272.25999999998</v>
      </c>
      <c r="M48" s="36">
        <f>G48-L48</f>
        <v>970257.74</v>
      </c>
    </row>
    <row r="49" spans="1:13" ht="14.25" customHeight="1" x14ac:dyDescent="0.25">
      <c r="A49" s="44"/>
      <c r="B49" s="22"/>
      <c r="C49" s="22"/>
      <c r="D49" s="27"/>
      <c r="E49" s="22"/>
      <c r="F49" s="22"/>
      <c r="G49" s="18"/>
      <c r="H49" s="18"/>
      <c r="I49" s="18"/>
      <c r="J49" s="18"/>
      <c r="K49" s="18"/>
      <c r="L49" s="18"/>
      <c r="M49" s="18"/>
    </row>
    <row r="50" spans="1:13" ht="14.25" customHeight="1" x14ac:dyDescent="0.25">
      <c r="B50" s="37" t="s">
        <v>73</v>
      </c>
      <c r="C50" s="37"/>
      <c r="D50" s="38">
        <f>E48</f>
        <v>24</v>
      </c>
      <c r="E50" s="39" t="s">
        <v>74</v>
      </c>
      <c r="F50" s="40">
        <f>G48</f>
        <v>1093530</v>
      </c>
      <c r="G50" s="41"/>
    </row>
    <row r="51" spans="1:13" ht="14.25" customHeight="1" x14ac:dyDescent="0.25">
      <c r="E51" s="42" t="s">
        <v>75</v>
      </c>
      <c r="F51" s="13">
        <f>M48</f>
        <v>970257.74</v>
      </c>
    </row>
    <row r="52" spans="1:13" ht="14.25" customHeight="1" x14ac:dyDescent="0.25"/>
    <row r="53" spans="1:13" ht="14.25" customHeight="1" x14ac:dyDescent="0.25"/>
    <row r="54" spans="1:13" ht="14.25" customHeight="1" x14ac:dyDescent="0.25"/>
    <row r="55" spans="1:13" ht="14.25" customHeight="1" x14ac:dyDescent="0.25"/>
    <row r="56" spans="1:13" ht="14.25" customHeight="1" x14ac:dyDescent="0.25"/>
    <row r="57" spans="1:13" ht="14.25" customHeight="1" x14ac:dyDescent="0.25"/>
    <row r="58" spans="1:13" ht="14.25" customHeight="1" x14ac:dyDescent="0.25"/>
    <row r="59" spans="1:13" ht="14.25" customHeight="1" x14ac:dyDescent="0.25"/>
    <row r="60" spans="1:13" ht="14.25" customHeight="1" x14ac:dyDescent="0.25"/>
    <row r="61" spans="1:13" ht="14.25" customHeight="1" x14ac:dyDescent="0.25"/>
    <row r="62" spans="1:13" ht="14.25" customHeight="1" x14ac:dyDescent="0.25"/>
    <row r="63" spans="1:13" ht="14.25" customHeight="1" x14ac:dyDescent="0.25"/>
    <row r="64" spans="1:13" ht="14.25" customHeight="1" x14ac:dyDescent="0.25">
      <c r="B64" s="43"/>
      <c r="C64" s="43"/>
      <c r="D64" s="43"/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2">
    <mergeCell ref="A1:M1"/>
    <mergeCell ref="A2:M2"/>
  </mergeCells>
  <pageMargins left="0.56000000000000005" right="0.31" top="0.5" bottom="0.39370078740157499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cp:lastPrinted>2024-08-23T14:49:02Z</cp:lastPrinted>
  <dcterms:created xsi:type="dcterms:W3CDTF">2016-03-03T19:51:24Z</dcterms:created>
  <dcterms:modified xsi:type="dcterms:W3CDTF">2024-12-26T15:17:25Z</dcterms:modified>
</cp:coreProperties>
</file>